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8700" tabRatio="906" activeTab="0"/>
  </bookViews>
  <sheets>
    <sheet name="Zaci_ml (celkově)" sheetId="1" r:id="rId1"/>
    <sheet name="Zakyne_ml (celkove)" sheetId="2" r:id="rId2"/>
  </sheets>
  <definedNames>
    <definedName name="aa">'Zaci_ml (celkově)'!$S$12</definedName>
    <definedName name="bb">'Zaci_ml (celkově)'!#REF!</definedName>
    <definedName name="cc">'Zaci_ml (celkově)'!#REF!</definedName>
    <definedName name="dd">'Zaci_ml (celkově)'!#REF!</definedName>
    <definedName name="ee">'Zaci_ml (celkově)'!#REF!</definedName>
    <definedName name="ff">'Zaci_ml (celkově)'!#REF!</definedName>
    <definedName name="gg">'Zaci_ml (celkově)'!#REF!</definedName>
    <definedName name="hh">'Zaci_ml (celkově)'!#REF!</definedName>
    <definedName name="ii">'Zaci_ml (celkově)'!#REF!</definedName>
    <definedName name="jj">'Zaci_ml (celkově)'!#REF!</definedName>
    <definedName name="kk">'Zaci_ml (celkově)'!#REF!</definedName>
    <definedName name="ll">'Zaci_ml (celkově)'!#REF!</definedName>
    <definedName name="mm">'Zaci_ml (celkově)'!#REF!</definedName>
    <definedName name="nn">'Zaci_ml (celkově)'!#REF!</definedName>
    <definedName name="oo">'Zaci_ml (celkově)'!#REF!</definedName>
  </definedNames>
  <calcPr fullCalcOnLoad="1"/>
</workbook>
</file>

<file path=xl/sharedStrings.xml><?xml version="1.0" encoding="utf-8"?>
<sst xmlns="http://schemas.openxmlformats.org/spreadsheetml/2006/main" count="115" uniqueCount="56">
  <si>
    <t>60m</t>
  </si>
  <si>
    <t>dálka</t>
  </si>
  <si>
    <t>míček</t>
  </si>
  <si>
    <t>Příjmení a jméno</t>
  </si>
  <si>
    <t>nar</t>
  </si>
  <si>
    <t>b.</t>
  </si>
  <si>
    <t>SOUČET</t>
  </si>
  <si>
    <t>Místo: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</si>
  <si>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</si>
  <si>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</si>
  <si>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</si>
  <si>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</si>
  <si>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</si>
  <si>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</si>
  <si>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</si>
  <si>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</si>
  <si>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</si>
  <si>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</si>
  <si>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</si>
  <si>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</si>
  <si>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st.č</t>
  </si>
  <si>
    <t>800m</t>
  </si>
  <si>
    <t>klub /škola</t>
  </si>
  <si>
    <t>60m př</t>
  </si>
  <si>
    <t>Městský stadión Slaný</t>
  </si>
  <si>
    <t>Datum:</t>
  </si>
  <si>
    <t>Mladší žáci</t>
  </si>
  <si>
    <t>Řazení dat: Označit blok  B7 až Tmax (T106)  - Data - Seřadit - podle sloupce S - Sestupně</t>
  </si>
  <si>
    <t>Podzimní klubový 5boj</t>
  </si>
  <si>
    <t>Školní atletický klub Slaný</t>
  </si>
  <si>
    <t>9.10.2021</t>
  </si>
  <si>
    <t>Záveský Šimon</t>
  </si>
  <si>
    <t>Mrůzek Ondřej</t>
  </si>
  <si>
    <t>Melen Matěj</t>
  </si>
  <si>
    <t>Holas Richard</t>
  </si>
  <si>
    <t>Grisa Filip</t>
  </si>
  <si>
    <t>Brádka Oliver</t>
  </si>
  <si>
    <t>Nováček Daniel</t>
  </si>
  <si>
    <t>Kočka Dan</t>
  </si>
  <si>
    <t>Fiška Petr</t>
  </si>
  <si>
    <t>Nič David</t>
  </si>
  <si>
    <t>Bernášek Benjamin</t>
  </si>
  <si>
    <t>DNS</t>
  </si>
  <si>
    <t>Mladší žákyně</t>
  </si>
  <si>
    <t>Ševčíková Veronika</t>
  </si>
  <si>
    <t>Čadková Monika</t>
  </si>
  <si>
    <t>Prusíková Klára</t>
  </si>
  <si>
    <t>ELNA Počerady</t>
  </si>
  <si>
    <t>Hermannová Kateřina</t>
  </si>
  <si>
    <t>Jaňourová Bára</t>
  </si>
  <si>
    <t>Bernardová Kristýna</t>
  </si>
  <si>
    <t>Majtaníková Martina</t>
  </si>
  <si>
    <t>Pospíšilová Beáta</t>
  </si>
  <si>
    <t>Kostečková Anna</t>
  </si>
  <si>
    <t>Hučková Kristýna</t>
  </si>
  <si>
    <t>Becíková Veronika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</si>
</sst>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:ss.00\ "/>
    <numFmt numFmtId="167" formatCode="m:ss.00"/>
    <numFmt numFmtId="168" formatCode="#,##0_ ;\-#,##0\ "/>
    <numFmt numFmtId="169" formatCode="0.0"/>
    <numFmt numFmtId="170" formatCode="d/m/yy"/>
    <numFmt numFmtId="171" formatCode="ss.00"/>
    <numFmt numFmtId="172" formatCode="\)0.00"/>
    <numFmt numFmtId="173" formatCode="00.00"/>
    <numFmt numFmtId="174" formatCode="000\ 00"/>
    <numFmt numFmtId="175" formatCode="[$-405]d\.\ mmmm\ yyyy"/>
  </numFmts>
  <fonts count="47">
    <font>
      <sz val="10"/>
      <name val="Arial CE"/>
      <family val="0"/>
    </font>
    <font>
      <sz val="16"/>
      <name val="Times New Roman CE"/>
      <family val="1"/>
    </font>
    <font>
      <b/>
      <sz val="10"/>
      <name val="Times New Roman CE"/>
      <family val="1"/>
    </font>
    <font>
      <b/>
      <sz val="10"/>
      <color indexed="10"/>
      <name val="Times New Roman CE"/>
      <family val="1"/>
    </font>
    <font>
      <sz val="10"/>
      <name val="Times New Roman CE"/>
      <family val="1"/>
    </font>
    <font>
      <b/>
      <sz val="18"/>
      <name val="Times New Roman CE"/>
      <family val="1"/>
    </font>
    <font>
      <b/>
      <sz val="8"/>
      <name val="Times New Roman CE"/>
      <family val="1"/>
    </font>
    <font>
      <b/>
      <sz val="16"/>
      <name val="Times New Roman CE"/>
      <family val="0"/>
    </font>
    <font>
      <sz val="18"/>
      <name val="Times New Roman CE"/>
      <family val="0"/>
    </font>
    <font>
      <b/>
      <sz val="10"/>
      <color indexed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1" fillId="34" borderId="0" xfId="0" applyFont="1" applyFill="1" applyAlignment="1">
      <alignment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" fontId="4" fillId="34" borderId="0" xfId="0" applyNumberFormat="1" applyFont="1" applyFill="1" applyBorder="1" applyAlignment="1" applyProtection="1">
      <alignment horizontal="left" vertical="center"/>
      <protection locked="0"/>
    </xf>
    <xf numFmtId="1" fontId="8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73" fontId="4" fillId="0" borderId="0" xfId="0" applyNumberFormat="1" applyFont="1" applyAlignment="1" applyProtection="1">
      <alignment horizontal="center"/>
      <protection locked="0"/>
    </xf>
    <xf numFmtId="173" fontId="8" fillId="0" borderId="11" xfId="0" applyNumberFormat="1" applyFont="1" applyFill="1" applyBorder="1" applyAlignment="1" applyProtection="1">
      <alignment horizontal="left" vertical="center"/>
      <protection locked="0"/>
    </xf>
    <xf numFmtId="173" fontId="4" fillId="0" borderId="10" xfId="0" applyNumberFormat="1" applyFont="1" applyBorder="1" applyAlignment="1" applyProtection="1">
      <alignment horizontal="center" vertical="center"/>
      <protection locked="0"/>
    </xf>
    <xf numFmtId="173" fontId="4" fillId="0" borderId="0" xfId="0" applyNumberFormat="1" applyFont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horizontal="right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 wrapText="1"/>
    </xf>
    <xf numFmtId="168" fontId="3" fillId="35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 applyProtection="1">
      <alignment horizontal="center"/>
      <protection/>
    </xf>
    <xf numFmtId="169" fontId="4" fillId="0" borderId="12" xfId="0" applyNumberFormat="1" applyFont="1" applyBorder="1" applyAlignment="1" applyProtection="1">
      <alignment horizontal="center" vertical="center"/>
      <protection locked="0"/>
    </xf>
    <xf numFmtId="169" fontId="4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1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right"/>
    </xf>
    <xf numFmtId="1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34" borderId="0" xfId="0" applyFont="1" applyFill="1" applyAlignment="1">
      <alignment horizontal="left" vertical="center"/>
    </xf>
    <xf numFmtId="0" fontId="2" fillId="34" borderId="0" xfId="0" applyFont="1" applyFill="1" applyAlignment="1" applyProtection="1">
      <alignment horizontal="left" vertical="center"/>
      <protection locked="0"/>
    </xf>
    <xf numFmtId="0" fontId="2" fillId="34" borderId="0" xfId="0" applyFont="1" applyFill="1" applyAlignment="1">
      <alignment horizontal="left" vertical="center"/>
    </xf>
    <xf numFmtId="1" fontId="4" fillId="34" borderId="0" xfId="0" applyNumberFormat="1" applyFont="1" applyFill="1" applyAlignment="1" applyProtection="1">
      <alignment horizontal="left" vertical="center"/>
      <protection locked="0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1" fontId="8" fillId="0" borderId="11" xfId="0" applyNumberFormat="1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horizontal="left" vertical="center"/>
    </xf>
    <xf numFmtId="173" fontId="8" fillId="0" borderId="11" xfId="0" applyNumberFormat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left" vertic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 vertical="center"/>
    </xf>
    <xf numFmtId="0" fontId="12" fillId="35" borderId="10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P18"/>
  <sheetViews>
    <sheetView tabSelected="1" zoomScalePageLayoutView="0" workbookViewId="0" topLeftCell="A1">
      <selection activeCell="L20" sqref="L20"/>
    </sheetView>
  </sheetViews>
  <sheetFormatPr defaultColWidth="9.00390625" defaultRowHeight="12.75"/>
  <cols>
    <col min="1" max="1" width="4.00390625" style="33" customWidth="1"/>
    <col min="2" max="2" width="3.25390625" style="5" customWidth="1"/>
    <col min="3" max="3" width="26.125" style="5" customWidth="1"/>
    <col min="4" max="4" width="5.625" style="26" customWidth="1"/>
    <col min="5" max="5" width="31.875" style="5" customWidth="1"/>
    <col min="6" max="6" width="6.375" style="5" customWidth="1"/>
    <col min="7" max="9" width="5.625" style="5" customWidth="1"/>
    <col min="10" max="10" width="5.75390625" style="64" customWidth="1"/>
    <col min="11" max="11" width="5.375" style="47" customWidth="1"/>
    <col min="12" max="12" width="5.75390625" style="61" customWidth="1"/>
    <col min="13" max="13" width="4.875" style="15" customWidth="1"/>
    <col min="14" max="14" width="2.00390625" style="75" customWidth="1"/>
    <col min="15" max="15" width="1.25" style="43" customWidth="1"/>
    <col min="16" max="16" width="5.125" style="77" customWidth="1"/>
    <col min="17" max="17" width="6.625" style="7" hidden="1" customWidth="1"/>
    <col min="18" max="18" width="5.75390625" style="15" customWidth="1"/>
    <col min="19" max="19" width="8.625" style="49" customWidth="1"/>
    <col min="20" max="20" width="9.25390625" style="9" customWidth="1"/>
    <col min="21" max="21" width="6.125" style="46" customWidth="1"/>
    <col min="22" max="22" width="6.625" style="46" customWidth="1"/>
    <col min="23" max="23" width="4.125" style="5" customWidth="1"/>
    <col min="24" max="24" width="6.375" style="31" customWidth="1"/>
    <col min="25" max="25" width="4.625" style="6" customWidth="1"/>
    <col min="26" max="26" width="5.875" style="5" customWidth="1"/>
    <col min="27" max="27" width="4.625" style="5" customWidth="1"/>
    <col min="28" max="28" width="5.875" style="5" customWidth="1"/>
    <col min="29" max="29" width="5.00390625" style="5" customWidth="1"/>
    <col min="30" max="30" width="5.25390625" style="5" customWidth="1"/>
    <col min="31" max="31" width="5.375" style="5" customWidth="1"/>
    <col min="32" max="32" width="6.375" style="5" customWidth="1"/>
    <col min="33" max="33" width="6.75390625" style="5" customWidth="1"/>
    <col min="34" max="34" width="7.75390625" style="5" customWidth="1"/>
    <col min="35" max="35" width="6.375" style="5" customWidth="1"/>
    <col min="36" max="37" width="6.25390625" style="5" customWidth="1"/>
    <col min="38" max="16384" width="9.125" style="5" customWidth="1"/>
  </cols>
  <sheetData>
    <row r="2" spans="2:19" ht="19.5" customHeight="1">
      <c r="B2" s="40" t="s">
        <v>28</v>
      </c>
      <c r="E2" s="100" t="s">
        <v>26</v>
      </c>
      <c r="F2" s="5" t="s">
        <v>7</v>
      </c>
      <c r="G2" s="100" t="s">
        <v>24</v>
      </c>
      <c r="L2" s="70"/>
      <c r="N2" s="70"/>
      <c r="S2" s="90" t="s">
        <v>29</v>
      </c>
    </row>
    <row r="3" spans="1:42" s="1" customFormat="1" ht="12.75" customHeight="1">
      <c r="A3" s="32"/>
      <c r="B3" s="5"/>
      <c r="C3" s="82"/>
      <c r="D3" s="91"/>
      <c r="F3" s="95" t="s">
        <v>25</v>
      </c>
      <c r="G3" s="99" t="s">
        <v>30</v>
      </c>
      <c r="H3" s="95"/>
      <c r="I3" s="95"/>
      <c r="J3" s="95"/>
      <c r="K3" s="96"/>
      <c r="L3" s="35"/>
      <c r="M3" s="96"/>
      <c r="N3" s="51"/>
      <c r="O3" s="97"/>
      <c r="P3" s="98"/>
      <c r="Q3" s="51"/>
      <c r="R3" s="51"/>
      <c r="S3" s="35"/>
      <c r="T3" s="85"/>
      <c r="U3" s="85"/>
      <c r="V3" s="85"/>
      <c r="W3" s="85"/>
      <c r="X3" s="86"/>
      <c r="Y3" s="87"/>
      <c r="Z3" s="86"/>
      <c r="AA3" s="82"/>
      <c r="AB3" s="88"/>
      <c r="AC3" s="89"/>
      <c r="AD3" s="82"/>
      <c r="AE3" s="82"/>
      <c r="AF3" s="83"/>
      <c r="AG3" s="84"/>
      <c r="AH3" s="20"/>
      <c r="AI3" s="20"/>
      <c r="AJ3" s="20"/>
      <c r="AK3" s="20"/>
      <c r="AL3" s="20"/>
      <c r="AM3" s="20"/>
      <c r="AN3" s="20"/>
      <c r="AO3" s="20"/>
      <c r="AP3" s="20"/>
    </row>
    <row r="4" spans="1:42" s="1" customFormat="1" ht="12.75" customHeight="1">
      <c r="A4" s="32"/>
      <c r="B4" s="5"/>
      <c r="C4" s="51"/>
      <c r="D4" s="91"/>
      <c r="F4" s="52"/>
      <c r="G4" s="52"/>
      <c r="H4" s="52"/>
      <c r="I4" s="52"/>
      <c r="J4" s="52"/>
      <c r="K4" s="65"/>
      <c r="L4" s="55"/>
      <c r="M4" s="65"/>
      <c r="N4" s="53"/>
      <c r="O4" s="72"/>
      <c r="P4" s="54"/>
      <c r="Q4" s="51"/>
      <c r="R4" s="53"/>
      <c r="S4" s="81" t="s">
        <v>27</v>
      </c>
      <c r="T4" s="85"/>
      <c r="U4" s="85"/>
      <c r="V4" s="85"/>
      <c r="W4" s="85"/>
      <c r="X4" s="86"/>
      <c r="Y4" s="87"/>
      <c r="Z4" s="86"/>
      <c r="AA4" s="82"/>
      <c r="AB4" s="88"/>
      <c r="AC4" s="89"/>
      <c r="AD4" s="82"/>
      <c r="AE4" s="82"/>
      <c r="AF4" s="83"/>
      <c r="AG4" s="84"/>
      <c r="AH4" s="20"/>
      <c r="AI4" s="20"/>
      <c r="AJ4" s="20"/>
      <c r="AK4" s="20"/>
      <c r="AL4" s="20"/>
      <c r="AM4" s="20"/>
      <c r="AN4" s="20"/>
      <c r="AO4" s="20"/>
      <c r="AP4" s="20"/>
    </row>
    <row r="5" spans="1:42" s="35" customFormat="1" ht="7.5" customHeight="1">
      <c r="A5" s="34"/>
      <c r="C5" s="36"/>
      <c r="D5" s="92"/>
      <c r="E5" s="36"/>
      <c r="F5" s="36"/>
      <c r="G5" s="36"/>
      <c r="H5" s="36"/>
      <c r="I5" s="36"/>
      <c r="J5" s="66"/>
      <c r="K5" s="36"/>
      <c r="L5" s="66"/>
      <c r="M5" s="36"/>
      <c r="N5" s="73"/>
      <c r="O5" s="44"/>
      <c r="P5" s="78"/>
      <c r="Q5" s="36"/>
      <c r="R5" s="36"/>
      <c r="S5" s="41"/>
      <c r="T5" s="37"/>
      <c r="U5" s="37"/>
      <c r="V5" s="37"/>
      <c r="W5" s="37"/>
      <c r="X5" s="38"/>
      <c r="Y5" s="39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spans="2:42" ht="12.75">
      <c r="B6" s="62" t="s">
        <v>20</v>
      </c>
      <c r="C6" s="59" t="s">
        <v>3</v>
      </c>
      <c r="D6" s="93" t="s">
        <v>4</v>
      </c>
      <c r="E6" s="69" t="s">
        <v>22</v>
      </c>
      <c r="F6" s="69" t="s">
        <v>23</v>
      </c>
      <c r="G6" s="69" t="s">
        <v>5</v>
      </c>
      <c r="H6" s="71" t="s">
        <v>2</v>
      </c>
      <c r="I6" s="2" t="s">
        <v>5</v>
      </c>
      <c r="J6" s="67" t="s">
        <v>0</v>
      </c>
      <c r="K6" s="3" t="s">
        <v>5</v>
      </c>
      <c r="L6" s="69" t="s">
        <v>1</v>
      </c>
      <c r="M6" s="2" t="s">
        <v>5</v>
      </c>
      <c r="N6" s="152" t="s">
        <v>21</v>
      </c>
      <c r="O6" s="153"/>
      <c r="P6" s="154"/>
      <c r="Q6" s="58"/>
      <c r="R6" s="58" t="s">
        <v>5</v>
      </c>
      <c r="S6" s="50" t="s">
        <v>6</v>
      </c>
      <c r="T6" s="22"/>
      <c r="V6" s="14"/>
      <c r="X6" s="30"/>
      <c r="Y6" s="12"/>
      <c r="Z6" s="10"/>
      <c r="AA6" s="21"/>
      <c r="AB6" s="10"/>
      <c r="AC6" s="21"/>
      <c r="AD6" s="10"/>
      <c r="AE6" s="21"/>
      <c r="AF6" s="10"/>
      <c r="AG6" s="13"/>
      <c r="AH6" s="12"/>
      <c r="AI6" s="10"/>
      <c r="AJ6" s="21"/>
      <c r="AK6" s="10"/>
      <c r="AL6" s="9"/>
      <c r="AM6" s="9"/>
      <c r="AN6" s="9"/>
      <c r="AO6" s="9"/>
      <c r="AP6" s="9"/>
    </row>
    <row r="7" spans="1:42" ht="15.75" customHeight="1">
      <c r="A7" s="33" t="s">
        <v>8</v>
      </c>
      <c r="B7" s="101"/>
      <c r="C7" s="102" t="s">
        <v>32</v>
      </c>
      <c r="D7" s="102">
        <v>2008</v>
      </c>
      <c r="E7" s="102" t="s">
        <v>29</v>
      </c>
      <c r="F7" s="106">
        <v>9.6</v>
      </c>
      <c r="G7" s="103">
        <f aca="true" t="shared" si="0" ref="G7:G18">INT(IF(AND(F7&lt;&gt;"")*(F7&lt;15.3),((20.5173*(POWER((15.26-F7),1.92)))),0))</f>
        <v>572</v>
      </c>
      <c r="H7" s="56">
        <v>46.16</v>
      </c>
      <c r="I7" s="104">
        <f aca="true" t="shared" si="1" ref="I7:I18">IF(H7&gt;10.21,(INT(5.33*(POWER((H7-10),1.1)))),0)</f>
        <v>275</v>
      </c>
      <c r="J7" s="107">
        <v>8.3</v>
      </c>
      <c r="K7" s="103">
        <f aca="true" t="shared" si="2" ref="K7:K18">INT(IF(AND(J7&lt;&gt;"")*(J7&lt;11.4),((58.015*(POWER((11.26-J7),1.81)))),0))</f>
        <v>413</v>
      </c>
      <c r="L7" s="56">
        <v>5.02</v>
      </c>
      <c r="M7" s="103">
        <f aca="true" t="shared" si="3" ref="M7:M18">IF(L7&gt;2.24,(INT(0.14354*(POWER(((L7*100)-220),1.4)))),0)</f>
        <v>386</v>
      </c>
      <c r="N7" s="74">
        <v>2</v>
      </c>
      <c r="O7" s="42" t="str">
        <f aca="true" t="shared" si="4" ref="O7:O18">IF(P7=0,"",":")</f>
        <v>:</v>
      </c>
      <c r="P7" s="79">
        <v>36.1</v>
      </c>
      <c r="Q7" s="4">
        <f aca="true" t="shared" si="5" ref="Q7:Q17">N7*60+P7</f>
        <v>156.1</v>
      </c>
      <c r="R7" s="105">
        <f aca="true" t="shared" si="6" ref="R7:R17">INT(IF(AND(P7&lt;&gt;"")*(Q7&lt;232.03),((POWER(235-Q7,1.85)*0.13279)),0))</f>
        <v>429</v>
      </c>
      <c r="S7" s="48">
        <f aca="true" t="shared" si="7" ref="S7:S16">G7+I7+K7+M7+R7</f>
        <v>2075</v>
      </c>
      <c r="T7" s="22"/>
      <c r="V7" s="14"/>
      <c r="X7" s="30"/>
      <c r="Y7" s="13"/>
      <c r="Z7" s="8"/>
      <c r="AA7" s="13"/>
      <c r="AB7" s="8"/>
      <c r="AC7" s="13"/>
      <c r="AD7" s="8"/>
      <c r="AE7" s="13"/>
      <c r="AF7" s="8"/>
      <c r="AG7" s="13"/>
      <c r="AH7" s="18"/>
      <c r="AI7" s="16"/>
      <c r="AJ7" s="13"/>
      <c r="AK7" s="17"/>
      <c r="AL7" s="9"/>
      <c r="AM7" s="9"/>
      <c r="AN7" s="9"/>
      <c r="AO7" s="9"/>
      <c r="AP7" s="9"/>
    </row>
    <row r="8" spans="1:42" ht="15.75" customHeight="1">
      <c r="A8" s="33" t="s">
        <v>9</v>
      </c>
      <c r="B8" s="63"/>
      <c r="C8" s="102" t="s">
        <v>33</v>
      </c>
      <c r="D8" s="102">
        <v>2008</v>
      </c>
      <c r="E8" s="102" t="s">
        <v>29</v>
      </c>
      <c r="F8" s="106">
        <v>10.3</v>
      </c>
      <c r="G8" s="103">
        <f t="shared" si="0"/>
        <v>444</v>
      </c>
      <c r="H8" s="56">
        <v>44.56</v>
      </c>
      <c r="I8" s="104">
        <f t="shared" si="1"/>
        <v>262</v>
      </c>
      <c r="J8" s="107">
        <v>8.4</v>
      </c>
      <c r="K8" s="103">
        <f t="shared" si="2"/>
        <v>388</v>
      </c>
      <c r="L8" s="56">
        <v>4.41</v>
      </c>
      <c r="M8" s="103">
        <f t="shared" si="3"/>
        <v>274</v>
      </c>
      <c r="N8" s="74">
        <v>2</v>
      </c>
      <c r="O8" s="42" t="str">
        <f t="shared" si="4"/>
        <v>:</v>
      </c>
      <c r="P8" s="79">
        <v>44.9</v>
      </c>
      <c r="Q8" s="4">
        <f t="shared" si="5"/>
        <v>164.9</v>
      </c>
      <c r="R8" s="105">
        <f t="shared" si="6"/>
        <v>344</v>
      </c>
      <c r="S8" s="48">
        <f t="shared" si="7"/>
        <v>1712</v>
      </c>
      <c r="T8" s="22"/>
      <c r="V8" s="14"/>
      <c r="X8" s="30"/>
      <c r="Y8" s="13"/>
      <c r="Z8" s="8"/>
      <c r="AA8" s="13"/>
      <c r="AB8" s="8"/>
      <c r="AC8" s="13"/>
      <c r="AD8" s="8"/>
      <c r="AE8" s="13"/>
      <c r="AF8" s="8"/>
      <c r="AG8" s="13"/>
      <c r="AH8" s="18"/>
      <c r="AI8" s="16"/>
      <c r="AJ8" s="13"/>
      <c r="AK8" s="17"/>
      <c r="AL8" s="9"/>
      <c r="AM8" s="9"/>
      <c r="AN8" s="9"/>
      <c r="AO8" s="9"/>
      <c r="AP8" s="9"/>
    </row>
    <row r="9" spans="1:42" ht="15.75" customHeight="1">
      <c r="A9" s="33" t="s">
        <v>10</v>
      </c>
      <c r="B9" s="57"/>
      <c r="C9" s="102" t="s">
        <v>31</v>
      </c>
      <c r="D9" s="102">
        <v>2009</v>
      </c>
      <c r="E9" s="102" t="s">
        <v>29</v>
      </c>
      <c r="F9" s="106">
        <v>11.8</v>
      </c>
      <c r="G9" s="103">
        <f t="shared" si="0"/>
        <v>222</v>
      </c>
      <c r="H9" s="56">
        <v>47.3</v>
      </c>
      <c r="I9" s="104">
        <f t="shared" si="1"/>
        <v>285</v>
      </c>
      <c r="J9" s="107">
        <v>9</v>
      </c>
      <c r="K9" s="103">
        <f t="shared" si="2"/>
        <v>253</v>
      </c>
      <c r="L9" s="56">
        <v>3.74</v>
      </c>
      <c r="M9" s="103">
        <f t="shared" si="3"/>
        <v>165</v>
      </c>
      <c r="N9" s="74">
        <v>2</v>
      </c>
      <c r="O9" s="42" t="str">
        <f t="shared" si="4"/>
        <v>:</v>
      </c>
      <c r="P9" s="79">
        <v>44.9</v>
      </c>
      <c r="Q9" s="4">
        <f t="shared" si="5"/>
        <v>164.9</v>
      </c>
      <c r="R9" s="105">
        <f t="shared" si="6"/>
        <v>344</v>
      </c>
      <c r="S9" s="48">
        <f t="shared" si="7"/>
        <v>1269</v>
      </c>
      <c r="T9" s="22"/>
      <c r="V9" s="14"/>
      <c r="X9" s="30"/>
      <c r="Y9" s="13"/>
      <c r="Z9" s="8"/>
      <c r="AA9" s="13"/>
      <c r="AB9" s="8"/>
      <c r="AC9" s="13"/>
      <c r="AD9" s="8"/>
      <c r="AE9" s="13"/>
      <c r="AF9" s="8"/>
      <c r="AG9" s="13"/>
      <c r="AH9" s="18"/>
      <c r="AI9" s="16"/>
      <c r="AJ9" s="13"/>
      <c r="AK9" s="17"/>
      <c r="AL9" s="9"/>
      <c r="AM9" s="9"/>
      <c r="AN9" s="9"/>
      <c r="AO9" s="9"/>
      <c r="AP9" s="9"/>
    </row>
    <row r="10" spans="1:42" ht="15.75" customHeight="1">
      <c r="A10" s="33" t="s">
        <v>11</v>
      </c>
      <c r="B10" s="63"/>
      <c r="C10" s="102" t="s">
        <v>36</v>
      </c>
      <c r="D10" s="102">
        <v>2009</v>
      </c>
      <c r="E10" s="102" t="s">
        <v>29</v>
      </c>
      <c r="F10" s="106">
        <v>12.4</v>
      </c>
      <c r="G10" s="103">
        <f t="shared" si="0"/>
        <v>154</v>
      </c>
      <c r="H10" s="56">
        <v>22.98</v>
      </c>
      <c r="I10" s="104">
        <f t="shared" si="1"/>
        <v>89</v>
      </c>
      <c r="J10" s="107">
        <v>8.9</v>
      </c>
      <c r="K10" s="103">
        <f t="shared" si="2"/>
        <v>274</v>
      </c>
      <c r="L10" s="56">
        <v>3.26</v>
      </c>
      <c r="M10" s="103">
        <f t="shared" si="3"/>
        <v>98</v>
      </c>
      <c r="N10" s="74">
        <v>3</v>
      </c>
      <c r="O10" s="42" t="str">
        <f t="shared" si="4"/>
        <v>:</v>
      </c>
      <c r="P10" s="79">
        <v>17</v>
      </c>
      <c r="Q10" s="4">
        <f t="shared" si="5"/>
        <v>197</v>
      </c>
      <c r="R10" s="105">
        <f t="shared" si="6"/>
        <v>111</v>
      </c>
      <c r="S10" s="48">
        <f t="shared" si="7"/>
        <v>726</v>
      </c>
      <c r="T10" s="22"/>
      <c r="V10" s="14"/>
      <c r="X10" s="30"/>
      <c r="Y10" s="13"/>
      <c r="Z10" s="8"/>
      <c r="AA10" s="13"/>
      <c r="AB10" s="8"/>
      <c r="AC10" s="13"/>
      <c r="AD10" s="8"/>
      <c r="AE10" s="13"/>
      <c r="AF10" s="8"/>
      <c r="AG10" s="13"/>
      <c r="AH10" s="18"/>
      <c r="AI10" s="16"/>
      <c r="AJ10" s="13"/>
      <c r="AK10" s="17"/>
      <c r="AL10" s="9"/>
      <c r="AM10" s="9"/>
      <c r="AN10" s="9"/>
      <c r="AO10" s="9"/>
      <c r="AP10" s="9"/>
    </row>
    <row r="11" spans="1:42" ht="15.75" customHeight="1">
      <c r="A11" s="33" t="s">
        <v>12</v>
      </c>
      <c r="B11" s="57"/>
      <c r="C11" s="102" t="s">
        <v>35</v>
      </c>
      <c r="D11" s="102">
        <v>2008</v>
      </c>
      <c r="E11" s="102" t="s">
        <v>29</v>
      </c>
      <c r="F11" s="106">
        <v>12.7</v>
      </c>
      <c r="G11" s="103">
        <f t="shared" si="0"/>
        <v>124</v>
      </c>
      <c r="H11" s="56">
        <v>27.21</v>
      </c>
      <c r="I11" s="104">
        <f t="shared" si="1"/>
        <v>121</v>
      </c>
      <c r="J11" s="107">
        <v>9.4</v>
      </c>
      <c r="K11" s="103">
        <f t="shared" si="2"/>
        <v>178</v>
      </c>
      <c r="L11" s="56">
        <v>3.42</v>
      </c>
      <c r="M11" s="103">
        <f t="shared" si="3"/>
        <v>119</v>
      </c>
      <c r="N11" s="74">
        <v>3</v>
      </c>
      <c r="O11" s="42" t="str">
        <f t="shared" si="4"/>
        <v>:</v>
      </c>
      <c r="P11" s="79">
        <v>7.6</v>
      </c>
      <c r="Q11" s="4">
        <f t="shared" si="5"/>
        <v>187.6</v>
      </c>
      <c r="R11" s="105">
        <f t="shared" si="6"/>
        <v>167</v>
      </c>
      <c r="S11" s="48">
        <f t="shared" si="7"/>
        <v>709</v>
      </c>
      <c r="T11" s="22"/>
      <c r="V11" s="14"/>
      <c r="X11" s="30"/>
      <c r="Y11" s="13"/>
      <c r="Z11" s="19"/>
      <c r="AA11" s="13"/>
      <c r="AB11" s="19"/>
      <c r="AC11" s="13"/>
      <c r="AD11" s="19"/>
      <c r="AE11" s="13"/>
      <c r="AF11" s="19"/>
      <c r="AG11" s="13"/>
      <c r="AH11" s="23"/>
      <c r="AI11" s="24"/>
      <c r="AJ11" s="13"/>
      <c r="AK11" s="17"/>
      <c r="AL11" s="9"/>
      <c r="AM11" s="9"/>
      <c r="AN11" s="9"/>
      <c r="AO11" s="9"/>
      <c r="AP11" s="9"/>
    </row>
    <row r="12" spans="1:42" ht="15.75" customHeight="1">
      <c r="A12" s="33" t="s">
        <v>13</v>
      </c>
      <c r="B12" s="57"/>
      <c r="C12" s="102" t="s">
        <v>39</v>
      </c>
      <c r="D12" s="102">
        <v>2010</v>
      </c>
      <c r="E12" s="102" t="s">
        <v>29</v>
      </c>
      <c r="F12" s="106">
        <v>13.1</v>
      </c>
      <c r="G12" s="103">
        <f t="shared" si="0"/>
        <v>90</v>
      </c>
      <c r="H12" s="56">
        <v>37.1</v>
      </c>
      <c r="I12" s="104">
        <f t="shared" si="1"/>
        <v>200</v>
      </c>
      <c r="J12" s="107">
        <v>9.8</v>
      </c>
      <c r="K12" s="103">
        <f t="shared" si="2"/>
        <v>115</v>
      </c>
      <c r="L12" s="56">
        <v>3.47</v>
      </c>
      <c r="M12" s="103">
        <f t="shared" si="3"/>
        <v>126</v>
      </c>
      <c r="N12" s="74">
        <v>3</v>
      </c>
      <c r="O12" s="42" t="str">
        <f t="shared" si="4"/>
        <v>:</v>
      </c>
      <c r="P12" s="79">
        <v>43.5</v>
      </c>
      <c r="Q12" s="4">
        <f t="shared" si="5"/>
        <v>223.5</v>
      </c>
      <c r="R12" s="105">
        <f t="shared" si="6"/>
        <v>12</v>
      </c>
      <c r="S12" s="48">
        <f t="shared" si="7"/>
        <v>543</v>
      </c>
      <c r="T12" s="22"/>
      <c r="U12" s="14"/>
      <c r="V12" s="14"/>
      <c r="X12" s="30"/>
      <c r="Y12" s="17"/>
      <c r="Z12" s="8"/>
      <c r="AA12" s="22"/>
      <c r="AB12" s="8"/>
      <c r="AC12" s="17"/>
      <c r="AD12" s="8"/>
      <c r="AE12" s="22"/>
      <c r="AF12" s="8"/>
      <c r="AG12" s="17"/>
      <c r="AH12" s="18"/>
      <c r="AI12" s="16"/>
      <c r="AJ12" s="17"/>
      <c r="AK12" s="17"/>
      <c r="AL12" s="9"/>
      <c r="AM12" s="9"/>
      <c r="AN12" s="9"/>
      <c r="AO12" s="9"/>
      <c r="AP12" s="9"/>
    </row>
    <row r="13" spans="1:42" ht="15.75" customHeight="1">
      <c r="A13" s="33" t="s">
        <v>14</v>
      </c>
      <c r="B13" s="62"/>
      <c r="C13" s="102" t="s">
        <v>40</v>
      </c>
      <c r="D13" s="102">
        <v>2010</v>
      </c>
      <c r="E13" s="102" t="s">
        <v>29</v>
      </c>
      <c r="F13" s="106">
        <v>13.1</v>
      </c>
      <c r="G13" s="103">
        <f t="shared" si="0"/>
        <v>90</v>
      </c>
      <c r="H13" s="56">
        <v>25.6</v>
      </c>
      <c r="I13" s="104">
        <f t="shared" si="1"/>
        <v>109</v>
      </c>
      <c r="J13" s="107">
        <v>9.7</v>
      </c>
      <c r="K13" s="103">
        <f t="shared" si="2"/>
        <v>129</v>
      </c>
      <c r="L13" s="56">
        <v>3.14</v>
      </c>
      <c r="M13" s="103">
        <f t="shared" si="3"/>
        <v>83</v>
      </c>
      <c r="N13" s="74">
        <v>3</v>
      </c>
      <c r="O13" s="42" t="str">
        <f t="shared" si="4"/>
        <v>:</v>
      </c>
      <c r="P13" s="79">
        <v>43.2</v>
      </c>
      <c r="Q13" s="4">
        <f t="shared" si="5"/>
        <v>223.2</v>
      </c>
      <c r="R13" s="105">
        <f t="shared" si="6"/>
        <v>12</v>
      </c>
      <c r="S13" s="48">
        <f t="shared" si="7"/>
        <v>423</v>
      </c>
      <c r="T13" s="22"/>
      <c r="V13" s="14"/>
      <c r="X13" s="30"/>
      <c r="Y13" s="8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5.75" customHeight="1">
      <c r="A14" s="33" t="s">
        <v>15</v>
      </c>
      <c r="B14" s="57"/>
      <c r="C14" s="102" t="s">
        <v>38</v>
      </c>
      <c r="D14" s="102">
        <v>2010</v>
      </c>
      <c r="E14" s="102" t="s">
        <v>29</v>
      </c>
      <c r="F14" s="106">
        <v>14</v>
      </c>
      <c r="G14" s="103">
        <f t="shared" si="0"/>
        <v>31</v>
      </c>
      <c r="H14" s="56">
        <v>28.54</v>
      </c>
      <c r="I14" s="104">
        <f t="shared" si="1"/>
        <v>132</v>
      </c>
      <c r="J14" s="107">
        <v>10.8</v>
      </c>
      <c r="K14" s="103">
        <f t="shared" si="2"/>
        <v>14</v>
      </c>
      <c r="L14" s="56">
        <v>3.3</v>
      </c>
      <c r="M14" s="103">
        <f t="shared" si="3"/>
        <v>103</v>
      </c>
      <c r="N14" s="74">
        <v>3</v>
      </c>
      <c r="O14" s="42" t="str">
        <f t="shared" si="4"/>
        <v>:</v>
      </c>
      <c r="P14" s="79">
        <v>48.6</v>
      </c>
      <c r="Q14" s="4">
        <f t="shared" si="5"/>
        <v>228.6</v>
      </c>
      <c r="R14" s="105">
        <f t="shared" si="6"/>
        <v>4</v>
      </c>
      <c r="S14" s="48">
        <f t="shared" si="7"/>
        <v>284</v>
      </c>
      <c r="T14" s="22"/>
      <c r="V14" s="14"/>
      <c r="X14" s="30"/>
      <c r="Y14" s="12"/>
      <c r="Z14" s="10"/>
      <c r="AA14" s="21"/>
      <c r="AB14" s="10"/>
      <c r="AC14" s="21"/>
      <c r="AD14" s="10"/>
      <c r="AE14" s="21"/>
      <c r="AF14" s="10"/>
      <c r="AG14" s="13"/>
      <c r="AH14" s="12"/>
      <c r="AI14" s="11"/>
      <c r="AJ14" s="21"/>
      <c r="AK14" s="10"/>
      <c r="AL14" s="9"/>
      <c r="AM14" s="9"/>
      <c r="AN14" s="9"/>
      <c r="AO14" s="9"/>
      <c r="AP14" s="9"/>
    </row>
    <row r="15" spans="1:42" ht="15.75" customHeight="1">
      <c r="A15" s="33" t="s">
        <v>16</v>
      </c>
      <c r="B15" s="63"/>
      <c r="C15" s="102" t="s">
        <v>37</v>
      </c>
      <c r="D15" s="102">
        <v>2009</v>
      </c>
      <c r="E15" s="102" t="s">
        <v>29</v>
      </c>
      <c r="F15" s="106">
        <v>17.9</v>
      </c>
      <c r="G15" s="103">
        <f t="shared" si="0"/>
        <v>0</v>
      </c>
      <c r="H15" s="56">
        <v>24.47</v>
      </c>
      <c r="I15" s="104">
        <f t="shared" si="1"/>
        <v>100</v>
      </c>
      <c r="J15" s="107">
        <v>11.4</v>
      </c>
      <c r="K15" s="103">
        <f t="shared" si="2"/>
        <v>0</v>
      </c>
      <c r="L15" s="56">
        <v>2.9</v>
      </c>
      <c r="M15" s="103">
        <f t="shared" si="3"/>
        <v>54</v>
      </c>
      <c r="N15" s="74">
        <v>3</v>
      </c>
      <c r="O15" s="42" t="str">
        <f t="shared" si="4"/>
        <v>:</v>
      </c>
      <c r="P15" s="79">
        <v>35</v>
      </c>
      <c r="Q15" s="4">
        <f t="shared" si="5"/>
        <v>215</v>
      </c>
      <c r="R15" s="105">
        <f t="shared" si="6"/>
        <v>33</v>
      </c>
      <c r="S15" s="48">
        <f t="shared" si="7"/>
        <v>187</v>
      </c>
      <c r="T15" s="22"/>
      <c r="V15" s="14"/>
      <c r="X15" s="30"/>
      <c r="Y15" s="13"/>
      <c r="Z15" s="8"/>
      <c r="AA15" s="13"/>
      <c r="AB15" s="8"/>
      <c r="AC15" s="13"/>
      <c r="AD15" s="8"/>
      <c r="AE15" s="13"/>
      <c r="AF15" s="8"/>
      <c r="AG15" s="13"/>
      <c r="AH15" s="18"/>
      <c r="AI15" s="16"/>
      <c r="AJ15" s="13"/>
      <c r="AK15" s="17"/>
      <c r="AL15" s="9"/>
      <c r="AM15" s="9"/>
      <c r="AN15" s="9"/>
      <c r="AO15" s="9"/>
      <c r="AP15" s="9"/>
    </row>
    <row r="16" spans="1:42" ht="15.75" customHeight="1">
      <c r="A16" s="33" t="s">
        <v>17</v>
      </c>
      <c r="B16" s="57"/>
      <c r="C16" s="102" t="s">
        <v>41</v>
      </c>
      <c r="D16" s="102">
        <v>2011</v>
      </c>
      <c r="E16" s="102" t="s">
        <v>29</v>
      </c>
      <c r="F16" s="106">
        <v>15.8</v>
      </c>
      <c r="G16" s="103">
        <f t="shared" si="0"/>
        <v>0</v>
      </c>
      <c r="H16" s="56">
        <v>26.02</v>
      </c>
      <c r="I16" s="104">
        <f t="shared" si="1"/>
        <v>112</v>
      </c>
      <c r="J16" s="107">
        <v>10.9</v>
      </c>
      <c r="K16" s="103">
        <f t="shared" si="2"/>
        <v>9</v>
      </c>
      <c r="L16" s="56">
        <v>2.75</v>
      </c>
      <c r="M16" s="103">
        <f t="shared" si="3"/>
        <v>39</v>
      </c>
      <c r="N16" s="74">
        <v>4</v>
      </c>
      <c r="O16" s="42" t="str">
        <f t="shared" si="4"/>
        <v>:</v>
      </c>
      <c r="P16" s="79">
        <v>12.4</v>
      </c>
      <c r="Q16" s="4">
        <f t="shared" si="5"/>
        <v>252.4</v>
      </c>
      <c r="R16" s="105">
        <f t="shared" si="6"/>
        <v>0</v>
      </c>
      <c r="S16" s="48">
        <f t="shared" si="7"/>
        <v>160</v>
      </c>
      <c r="T16" s="22"/>
      <c r="V16" s="14"/>
      <c r="X16" s="30"/>
      <c r="Y16" s="13"/>
      <c r="Z16" s="8"/>
      <c r="AA16" s="13"/>
      <c r="AB16" s="8"/>
      <c r="AC16" s="13"/>
      <c r="AD16" s="8"/>
      <c r="AE16" s="13"/>
      <c r="AF16" s="8"/>
      <c r="AG16" s="13"/>
      <c r="AH16" s="18"/>
      <c r="AI16" s="16"/>
      <c r="AJ16" s="13"/>
      <c r="AK16" s="17"/>
      <c r="AL16" s="9"/>
      <c r="AM16" s="9"/>
      <c r="AN16" s="9"/>
      <c r="AO16" s="9"/>
      <c r="AP16" s="9"/>
    </row>
    <row r="17" spans="1:42" ht="15.75" customHeight="1">
      <c r="A17" s="33" t="s">
        <v>18</v>
      </c>
      <c r="B17" s="63"/>
      <c r="C17" s="102" t="s">
        <v>34</v>
      </c>
      <c r="D17" s="102">
        <v>2008</v>
      </c>
      <c r="E17" s="102" t="s">
        <v>29</v>
      </c>
      <c r="F17" s="106"/>
      <c r="G17" s="103">
        <f t="shared" si="0"/>
        <v>0</v>
      </c>
      <c r="H17" s="56"/>
      <c r="I17" s="104">
        <f t="shared" si="1"/>
        <v>0</v>
      </c>
      <c r="J17" s="107"/>
      <c r="K17" s="103">
        <f t="shared" si="2"/>
        <v>0</v>
      </c>
      <c r="L17" s="56"/>
      <c r="M17" s="103">
        <f t="shared" si="3"/>
        <v>0</v>
      </c>
      <c r="N17" s="74"/>
      <c r="O17" s="42">
        <f t="shared" si="4"/>
      </c>
      <c r="P17" s="79"/>
      <c r="Q17" s="4">
        <f t="shared" si="5"/>
        <v>0</v>
      </c>
      <c r="R17" s="105">
        <f t="shared" si="6"/>
        <v>0</v>
      </c>
      <c r="S17" s="48" t="s">
        <v>42</v>
      </c>
      <c r="T17" s="22"/>
      <c r="V17" s="14"/>
      <c r="X17" s="30"/>
      <c r="Y17" s="25"/>
      <c r="Z17" s="8"/>
      <c r="AA17" s="13"/>
      <c r="AB17" s="8"/>
      <c r="AC17" s="13"/>
      <c r="AD17" s="16"/>
      <c r="AE17" s="13"/>
      <c r="AF17" s="8"/>
      <c r="AG17" s="13"/>
      <c r="AH17" s="23"/>
      <c r="AI17" s="24"/>
      <c r="AJ17" s="13"/>
      <c r="AK17" s="17"/>
      <c r="AL17" s="9"/>
      <c r="AM17" s="9"/>
      <c r="AN17" s="9"/>
      <c r="AO17" s="9"/>
      <c r="AP17" s="9"/>
    </row>
    <row r="18" spans="1:42" ht="15.75" customHeight="1">
      <c r="A18" s="33" t="s">
        <v>19</v>
      </c>
      <c r="B18" s="57"/>
      <c r="C18" s="102"/>
      <c r="D18" s="102"/>
      <c r="E18" s="102"/>
      <c r="F18" s="106"/>
      <c r="G18" s="103">
        <f t="shared" si="0"/>
        <v>0</v>
      </c>
      <c r="H18" s="56"/>
      <c r="I18" s="104">
        <f t="shared" si="1"/>
        <v>0</v>
      </c>
      <c r="J18" s="107"/>
      <c r="K18" s="103">
        <f t="shared" si="2"/>
        <v>0</v>
      </c>
      <c r="L18" s="56"/>
      <c r="M18" s="103">
        <f t="shared" si="3"/>
        <v>0</v>
      </c>
      <c r="N18" s="74"/>
      <c r="O18" s="42">
        <f t="shared" si="4"/>
      </c>
      <c r="P18" s="79"/>
      <c r="Q18" s="4">
        <f>N18*60+P18</f>
        <v>0</v>
      </c>
      <c r="R18" s="105">
        <f>INT(IF(AND(P18&lt;&gt;"")*(Q18&lt;232.03),((POWER(235-Q18,1.85)*0.13279)),0))</f>
        <v>0</v>
      </c>
      <c r="S18" s="48">
        <f>G18+I18+K18+M18+R18</f>
        <v>0</v>
      </c>
      <c r="T18" s="22"/>
      <c r="V18" s="14"/>
      <c r="X18" s="30"/>
      <c r="Y18" s="13"/>
      <c r="Z18" s="8"/>
      <c r="AA18" s="13"/>
      <c r="AB18" s="8"/>
      <c r="AC18" s="13"/>
      <c r="AD18" s="8"/>
      <c r="AE18" s="13"/>
      <c r="AF18" s="8"/>
      <c r="AG18" s="13"/>
      <c r="AH18" s="18"/>
      <c r="AI18" s="16"/>
      <c r="AJ18" s="13"/>
      <c r="AK18" s="17"/>
      <c r="AL18" s="9"/>
      <c r="AM18" s="9"/>
      <c r="AN18" s="9"/>
      <c r="AO18" s="9"/>
      <c r="AP18" s="9"/>
    </row>
  </sheetData>
  <sheetProtection/>
  <mergeCells count="1">
    <mergeCell ref="N6:P6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33" customWidth="1"/>
    <col min="2" max="2" width="3.25390625" style="5" customWidth="1"/>
    <col min="3" max="3" width="26.125" style="5" customWidth="1"/>
    <col min="4" max="4" width="5.25390625" style="26" customWidth="1"/>
    <col min="5" max="5" width="32.625" style="5" customWidth="1"/>
    <col min="6" max="6" width="6.375" style="5" customWidth="1"/>
    <col min="7" max="9" width="5.625" style="5" customWidth="1"/>
    <col min="10" max="10" width="5.75390625" style="64" customWidth="1"/>
    <col min="11" max="11" width="5.375" style="15" customWidth="1"/>
    <col min="12" max="12" width="5.75390625" style="61" customWidth="1"/>
    <col min="13" max="13" width="4.875" style="15" customWidth="1"/>
    <col min="14" max="14" width="2.00390625" style="75" customWidth="1"/>
    <col min="15" max="15" width="1.25" style="43" customWidth="1"/>
    <col min="16" max="16" width="5.125" style="77" customWidth="1"/>
    <col min="17" max="17" width="6.625" style="7" hidden="1" customWidth="1"/>
    <col min="18" max="18" width="5.75390625" style="15" customWidth="1"/>
    <col min="19" max="19" width="8.625" style="33" customWidth="1"/>
    <col min="20" max="20" width="9.25390625" style="5" customWidth="1"/>
    <col min="21" max="21" width="6.125" style="5" customWidth="1"/>
    <col min="22" max="22" width="6.625" style="5" customWidth="1"/>
    <col min="23" max="23" width="4.125" style="5" customWidth="1"/>
    <col min="24" max="24" width="6.375" style="31" customWidth="1"/>
    <col min="25" max="25" width="4.625" style="6" customWidth="1"/>
    <col min="26" max="26" width="5.875" style="5" customWidth="1"/>
    <col min="27" max="27" width="4.625" style="5" customWidth="1"/>
    <col min="28" max="28" width="5.875" style="5" customWidth="1"/>
    <col min="29" max="29" width="5.00390625" style="5" customWidth="1"/>
    <col min="30" max="30" width="5.25390625" style="5" customWidth="1"/>
    <col min="31" max="31" width="5.375" style="5" customWidth="1"/>
    <col min="32" max="32" width="6.375" style="5" customWidth="1"/>
    <col min="33" max="33" width="6.75390625" style="5" customWidth="1"/>
    <col min="34" max="34" width="7.75390625" style="5" customWidth="1"/>
    <col min="35" max="35" width="6.375" style="5" customWidth="1"/>
    <col min="36" max="37" width="6.25390625" style="5" customWidth="1"/>
    <col min="38" max="16384" width="9.125" style="5" customWidth="1"/>
  </cols>
  <sheetData>
    <row r="2" spans="2:19" ht="19.5" customHeight="1">
      <c r="B2" s="108" t="s">
        <v>28</v>
      </c>
      <c r="E2" s="100" t="s">
        <v>43</v>
      </c>
      <c r="F2" s="5" t="s">
        <v>7</v>
      </c>
      <c r="G2" s="100" t="s">
        <v>24</v>
      </c>
      <c r="L2" s="70"/>
      <c r="N2" s="70"/>
      <c r="S2" s="109" t="s">
        <v>29</v>
      </c>
    </row>
    <row r="3" spans="1:33" s="1" customFormat="1" ht="12.75" customHeight="1">
      <c r="A3" s="32"/>
      <c r="B3" s="5"/>
      <c r="C3" s="110"/>
      <c r="D3" s="111"/>
      <c r="F3" s="112" t="s">
        <v>25</v>
      </c>
      <c r="G3" s="113" t="s">
        <v>30</v>
      </c>
      <c r="H3" s="112"/>
      <c r="I3" s="112"/>
      <c r="J3" s="112"/>
      <c r="K3" s="114"/>
      <c r="M3" s="114"/>
      <c r="N3" s="115"/>
      <c r="O3" s="116"/>
      <c r="P3" s="117"/>
      <c r="Q3" s="115"/>
      <c r="R3" s="115"/>
      <c r="T3" s="118"/>
      <c r="U3" s="118"/>
      <c r="V3" s="118"/>
      <c r="W3" s="118"/>
      <c r="X3" s="119"/>
      <c r="Y3" s="120"/>
      <c r="Z3" s="119"/>
      <c r="AA3" s="110"/>
      <c r="AB3" s="121"/>
      <c r="AC3" s="122"/>
      <c r="AD3" s="110"/>
      <c r="AE3" s="110"/>
      <c r="AF3" s="123"/>
      <c r="AG3" s="120"/>
    </row>
    <row r="4" spans="1:33" s="1" customFormat="1" ht="12.75" customHeight="1">
      <c r="A4" s="32"/>
      <c r="B4" s="5"/>
      <c r="C4" s="115"/>
      <c r="D4" s="111"/>
      <c r="F4" s="124"/>
      <c r="G4" s="124"/>
      <c r="H4" s="124"/>
      <c r="I4" s="124"/>
      <c r="J4" s="124"/>
      <c r="K4" s="125"/>
      <c r="L4" s="55"/>
      <c r="M4" s="125"/>
      <c r="N4" s="126"/>
      <c r="O4" s="127"/>
      <c r="P4" s="128"/>
      <c r="Q4" s="115"/>
      <c r="R4" s="126"/>
      <c r="S4" s="129" t="s">
        <v>27</v>
      </c>
      <c r="T4" s="118"/>
      <c r="U4" s="118"/>
      <c r="V4" s="118"/>
      <c r="W4" s="118"/>
      <c r="X4" s="119"/>
      <c r="Y4" s="120"/>
      <c r="Z4" s="119"/>
      <c r="AA4" s="110"/>
      <c r="AB4" s="121"/>
      <c r="AC4" s="122"/>
      <c r="AD4" s="110"/>
      <c r="AE4" s="110"/>
      <c r="AF4" s="123"/>
      <c r="AG4" s="120"/>
    </row>
    <row r="5" spans="1:25" s="1" customFormat="1" ht="7.5" customHeight="1">
      <c r="A5" s="32"/>
      <c r="C5" s="130"/>
      <c r="D5" s="131"/>
      <c r="E5" s="130"/>
      <c r="F5" s="130"/>
      <c r="G5" s="130"/>
      <c r="H5" s="130"/>
      <c r="I5" s="130"/>
      <c r="J5" s="132"/>
      <c r="K5" s="130"/>
      <c r="L5" s="132"/>
      <c r="M5" s="130"/>
      <c r="N5" s="133"/>
      <c r="O5" s="134"/>
      <c r="P5" s="135"/>
      <c r="Q5" s="130"/>
      <c r="R5" s="130"/>
      <c r="S5" s="136"/>
      <c r="X5" s="137"/>
      <c r="Y5" s="138"/>
    </row>
    <row r="6" spans="2:37" ht="12.75">
      <c r="B6" s="62" t="s">
        <v>20</v>
      </c>
      <c r="C6" s="59" t="s">
        <v>3</v>
      </c>
      <c r="D6" s="93" t="s">
        <v>4</v>
      </c>
      <c r="E6" s="69" t="s">
        <v>22</v>
      </c>
      <c r="F6" s="69" t="s">
        <v>23</v>
      </c>
      <c r="G6" s="69" t="s">
        <v>5</v>
      </c>
      <c r="H6" s="69" t="s">
        <v>2</v>
      </c>
      <c r="I6" s="2" t="s">
        <v>5</v>
      </c>
      <c r="J6" s="67" t="s">
        <v>0</v>
      </c>
      <c r="K6" s="3" t="s">
        <v>5</v>
      </c>
      <c r="L6" s="69" t="s">
        <v>1</v>
      </c>
      <c r="M6" s="2" t="s">
        <v>5</v>
      </c>
      <c r="N6" s="152" t="s">
        <v>21</v>
      </c>
      <c r="O6" s="153"/>
      <c r="P6" s="154"/>
      <c r="Q6" s="58"/>
      <c r="R6" s="58" t="s">
        <v>5</v>
      </c>
      <c r="S6" s="50" t="s">
        <v>6</v>
      </c>
      <c r="T6" s="31"/>
      <c r="V6" s="29"/>
      <c r="X6" s="139"/>
      <c r="Y6" s="29"/>
      <c r="Z6" s="140"/>
      <c r="AA6" s="141"/>
      <c r="AB6" s="140"/>
      <c r="AC6" s="141"/>
      <c r="AD6" s="140"/>
      <c r="AE6" s="141"/>
      <c r="AF6" s="140"/>
      <c r="AG6" s="142"/>
      <c r="AH6" s="29"/>
      <c r="AI6" s="140"/>
      <c r="AJ6" s="141"/>
      <c r="AK6" s="140"/>
    </row>
    <row r="7" spans="1:37" ht="15.75" customHeight="1">
      <c r="A7" s="33" t="s">
        <v>8</v>
      </c>
      <c r="B7" s="101"/>
      <c r="C7" s="102" t="s">
        <v>44</v>
      </c>
      <c r="D7" s="102">
        <v>2008</v>
      </c>
      <c r="E7" s="102" t="s">
        <v>29</v>
      </c>
      <c r="F7" s="107">
        <v>10.4</v>
      </c>
      <c r="G7" s="103">
        <f aca="true" t="shared" si="0" ref="G7:G18">INT(IF(AND(F7&lt;&gt;"")*(F7&lt;16.81),((20.0479*(POWER((16.76-F7),1.835)))),0))</f>
        <v>597</v>
      </c>
      <c r="H7" s="56">
        <v>25.26</v>
      </c>
      <c r="I7" s="104">
        <f aca="true" t="shared" si="1" ref="I7:I18">IF(H7&gt;8.13,(INT(7.86*(POWER((H7-7.95),1.1)))),0)</f>
        <v>180</v>
      </c>
      <c r="J7" s="107">
        <v>9.1</v>
      </c>
      <c r="K7" s="104">
        <f aca="true" t="shared" si="2" ref="K7:K18">INT(IF(AND(J7&lt;&gt;"")*(J7&lt;12.88),((46.0849*(POWER((12.76-J7),1.81)))),0))</f>
        <v>482</v>
      </c>
      <c r="L7" s="56">
        <v>3.9</v>
      </c>
      <c r="M7" s="104">
        <f aca="true" t="shared" si="3" ref="M7:M18">IF(L7&gt;2.13,(INT(0.188807*(POWER(((L7*100)-210),1.41)))),0)</f>
        <v>285</v>
      </c>
      <c r="N7" s="74">
        <v>3</v>
      </c>
      <c r="O7" s="42" t="str">
        <f aca="true" t="shared" si="4" ref="O7:O18">IF(P7=0,"",":")</f>
        <v>:</v>
      </c>
      <c r="P7" s="79">
        <v>8.3</v>
      </c>
      <c r="Q7" s="4">
        <f aca="true" t="shared" si="5" ref="Q7:Q18">N7*60+P7</f>
        <v>188.3</v>
      </c>
      <c r="R7" s="143">
        <f aca="true" t="shared" si="6" ref="R7:R18">INT(IF(AND(P7&lt;&gt;"")*(Q7&lt;250.8),((POWER(254-Q7,1.88)*0.11193)),0))</f>
        <v>292</v>
      </c>
      <c r="S7" s="144">
        <f aca="true" t="shared" si="7" ref="S7:S18">G7+I7+K7+M7+R7</f>
        <v>1836</v>
      </c>
      <c r="T7" s="31"/>
      <c r="V7" s="29"/>
      <c r="X7" s="139"/>
      <c r="Y7" s="142"/>
      <c r="Z7" s="6"/>
      <c r="AA7" s="142"/>
      <c r="AB7" s="6"/>
      <c r="AC7" s="142"/>
      <c r="AD7" s="6"/>
      <c r="AE7" s="142"/>
      <c r="AF7" s="6"/>
      <c r="AG7" s="142"/>
      <c r="AH7" s="145"/>
      <c r="AI7" s="7"/>
      <c r="AJ7" s="142"/>
      <c r="AK7" s="15"/>
    </row>
    <row r="8" spans="1:37" ht="15.75" customHeight="1">
      <c r="A8" s="33" t="s">
        <v>9</v>
      </c>
      <c r="B8" s="63"/>
      <c r="C8" s="102" t="s">
        <v>45</v>
      </c>
      <c r="D8" s="102">
        <v>2008</v>
      </c>
      <c r="E8" s="102" t="s">
        <v>29</v>
      </c>
      <c r="F8" s="107">
        <v>11.8</v>
      </c>
      <c r="G8" s="103">
        <f t="shared" si="0"/>
        <v>378</v>
      </c>
      <c r="H8" s="56">
        <v>21.73</v>
      </c>
      <c r="I8" s="104">
        <f t="shared" si="1"/>
        <v>140</v>
      </c>
      <c r="J8" s="107">
        <v>9.1</v>
      </c>
      <c r="K8" s="104">
        <f t="shared" si="2"/>
        <v>482</v>
      </c>
      <c r="L8" s="56">
        <v>3.72</v>
      </c>
      <c r="M8" s="104">
        <f t="shared" si="3"/>
        <v>246</v>
      </c>
      <c r="N8" s="74">
        <v>3</v>
      </c>
      <c r="O8" s="42" t="str">
        <f t="shared" si="4"/>
        <v>:</v>
      </c>
      <c r="P8" s="79">
        <v>1.5</v>
      </c>
      <c r="Q8" s="4">
        <f t="shared" si="5"/>
        <v>181.5</v>
      </c>
      <c r="R8" s="143">
        <f t="shared" si="6"/>
        <v>351</v>
      </c>
      <c r="S8" s="144">
        <f t="shared" si="7"/>
        <v>1597</v>
      </c>
      <c r="T8" s="31"/>
      <c r="V8" s="29"/>
      <c r="X8" s="139"/>
      <c r="Y8" s="142"/>
      <c r="Z8" s="6"/>
      <c r="AA8" s="142"/>
      <c r="AB8" s="6"/>
      <c r="AC8" s="142"/>
      <c r="AD8" s="6"/>
      <c r="AE8" s="142"/>
      <c r="AF8" s="6"/>
      <c r="AG8" s="142"/>
      <c r="AH8" s="145"/>
      <c r="AI8" s="7"/>
      <c r="AJ8" s="142"/>
      <c r="AK8" s="15"/>
    </row>
    <row r="9" spans="1:37" ht="15.75" customHeight="1">
      <c r="A9" s="33" t="s">
        <v>10</v>
      </c>
      <c r="B9" s="57"/>
      <c r="C9" s="102" t="s">
        <v>46</v>
      </c>
      <c r="D9" s="102">
        <v>2008</v>
      </c>
      <c r="E9" s="102" t="s">
        <v>47</v>
      </c>
      <c r="F9" s="107">
        <v>11.9</v>
      </c>
      <c r="G9" s="103">
        <f t="shared" si="0"/>
        <v>364</v>
      </c>
      <c r="H9" s="56">
        <v>29.01</v>
      </c>
      <c r="I9" s="104">
        <f t="shared" si="1"/>
        <v>224</v>
      </c>
      <c r="J9" s="107">
        <v>9.2</v>
      </c>
      <c r="K9" s="104">
        <f t="shared" si="2"/>
        <v>458</v>
      </c>
      <c r="L9" s="56">
        <v>3.77</v>
      </c>
      <c r="M9" s="104">
        <f t="shared" si="3"/>
        <v>257</v>
      </c>
      <c r="N9" s="74">
        <v>3</v>
      </c>
      <c r="O9" s="42" t="str">
        <f t="shared" si="4"/>
        <v>:</v>
      </c>
      <c r="P9" s="79">
        <v>18.1</v>
      </c>
      <c r="Q9" s="4">
        <f t="shared" si="5"/>
        <v>198.1</v>
      </c>
      <c r="R9" s="143">
        <f t="shared" si="6"/>
        <v>215</v>
      </c>
      <c r="S9" s="144">
        <f t="shared" si="7"/>
        <v>1518</v>
      </c>
      <c r="T9" s="31"/>
      <c r="V9" s="29"/>
      <c r="X9" s="139"/>
      <c r="Y9" s="142"/>
      <c r="Z9" s="6"/>
      <c r="AA9" s="142"/>
      <c r="AB9" s="6"/>
      <c r="AC9" s="142"/>
      <c r="AD9" s="6"/>
      <c r="AE9" s="142"/>
      <c r="AF9" s="6"/>
      <c r="AG9" s="142"/>
      <c r="AH9" s="145"/>
      <c r="AI9" s="7"/>
      <c r="AJ9" s="142"/>
      <c r="AK9" s="15"/>
    </row>
    <row r="10" spans="1:37" ht="15.75" customHeight="1">
      <c r="A10" s="33" t="s">
        <v>11</v>
      </c>
      <c r="B10" s="57"/>
      <c r="C10" s="102" t="s">
        <v>48</v>
      </c>
      <c r="D10" s="102">
        <v>2009</v>
      </c>
      <c r="E10" s="102" t="s">
        <v>29</v>
      </c>
      <c r="F10" s="107">
        <v>12.3</v>
      </c>
      <c r="G10" s="103">
        <f t="shared" si="0"/>
        <v>311</v>
      </c>
      <c r="H10" s="56">
        <v>25.35</v>
      </c>
      <c r="I10" s="104">
        <f t="shared" si="1"/>
        <v>181</v>
      </c>
      <c r="J10" s="107">
        <v>9.2</v>
      </c>
      <c r="K10" s="104">
        <f t="shared" si="2"/>
        <v>458</v>
      </c>
      <c r="L10" s="56">
        <v>3.85</v>
      </c>
      <c r="M10" s="104">
        <f t="shared" si="3"/>
        <v>274</v>
      </c>
      <c r="N10" s="74">
        <v>3</v>
      </c>
      <c r="O10" s="42" t="str">
        <f t="shared" si="4"/>
        <v>:</v>
      </c>
      <c r="P10" s="79">
        <v>8.9</v>
      </c>
      <c r="Q10" s="4">
        <f t="shared" si="5"/>
        <v>188.9</v>
      </c>
      <c r="R10" s="143">
        <f t="shared" si="6"/>
        <v>287</v>
      </c>
      <c r="S10" s="144">
        <f t="shared" si="7"/>
        <v>1511</v>
      </c>
      <c r="T10" s="31"/>
      <c r="V10" s="29"/>
      <c r="X10" s="139"/>
      <c r="Y10" s="142"/>
      <c r="Z10" s="6"/>
      <c r="AA10" s="142"/>
      <c r="AB10" s="6"/>
      <c r="AC10" s="142"/>
      <c r="AD10" s="6"/>
      <c r="AE10" s="142"/>
      <c r="AF10" s="6"/>
      <c r="AG10" s="142"/>
      <c r="AH10" s="145"/>
      <c r="AI10" s="7"/>
      <c r="AJ10" s="142"/>
      <c r="AK10" s="15"/>
    </row>
    <row r="11" spans="1:37" ht="15.75" customHeight="1">
      <c r="A11" s="33" t="s">
        <v>12</v>
      </c>
      <c r="B11" s="63"/>
      <c r="C11" s="102" t="s">
        <v>49</v>
      </c>
      <c r="D11" s="102">
        <v>2008</v>
      </c>
      <c r="E11" s="102" t="s">
        <v>29</v>
      </c>
      <c r="F11" s="107">
        <v>12.2</v>
      </c>
      <c r="G11" s="103">
        <f t="shared" si="0"/>
        <v>324</v>
      </c>
      <c r="H11" s="56">
        <v>36.08</v>
      </c>
      <c r="I11" s="104">
        <f t="shared" si="1"/>
        <v>308</v>
      </c>
      <c r="J11" s="107">
        <v>9.6</v>
      </c>
      <c r="K11" s="104">
        <f t="shared" si="2"/>
        <v>369</v>
      </c>
      <c r="L11" s="56">
        <v>3.34</v>
      </c>
      <c r="M11" s="104">
        <f t="shared" si="3"/>
        <v>168</v>
      </c>
      <c r="N11" s="74">
        <v>3</v>
      </c>
      <c r="O11" s="42" t="str">
        <f t="shared" si="4"/>
        <v>:</v>
      </c>
      <c r="P11" s="79">
        <v>19.9</v>
      </c>
      <c r="Q11" s="4">
        <f t="shared" si="5"/>
        <v>199.9</v>
      </c>
      <c r="R11" s="143">
        <f t="shared" si="6"/>
        <v>202</v>
      </c>
      <c r="S11" s="144">
        <f t="shared" si="7"/>
        <v>1371</v>
      </c>
      <c r="T11" s="31"/>
      <c r="V11" s="29"/>
      <c r="X11" s="139"/>
      <c r="Y11" s="142"/>
      <c r="Z11" s="146"/>
      <c r="AA11" s="142"/>
      <c r="AB11" s="146"/>
      <c r="AC11" s="142"/>
      <c r="AD11" s="146"/>
      <c r="AE11" s="142"/>
      <c r="AF11" s="146"/>
      <c r="AG11" s="142"/>
      <c r="AH11" s="147"/>
      <c r="AI11" s="148"/>
      <c r="AJ11" s="142"/>
      <c r="AK11" s="15"/>
    </row>
    <row r="12" spans="1:37" ht="15.75" customHeight="1">
      <c r="A12" s="33" t="s">
        <v>13</v>
      </c>
      <c r="B12" s="57"/>
      <c r="C12" s="102" t="s">
        <v>50</v>
      </c>
      <c r="D12" s="102">
        <v>2009</v>
      </c>
      <c r="E12" s="102" t="s">
        <v>29</v>
      </c>
      <c r="F12" s="107">
        <v>12.8</v>
      </c>
      <c r="G12" s="103">
        <f t="shared" si="0"/>
        <v>250</v>
      </c>
      <c r="H12" s="56">
        <v>37.73</v>
      </c>
      <c r="I12" s="104">
        <f t="shared" si="1"/>
        <v>328</v>
      </c>
      <c r="J12" s="107">
        <v>9.8</v>
      </c>
      <c r="K12" s="104">
        <f t="shared" si="2"/>
        <v>328</v>
      </c>
      <c r="L12" s="56">
        <v>3.57</v>
      </c>
      <c r="M12" s="104">
        <f t="shared" si="3"/>
        <v>214</v>
      </c>
      <c r="N12" s="74">
        <v>3</v>
      </c>
      <c r="O12" s="42" t="str">
        <f t="shared" si="4"/>
        <v>:</v>
      </c>
      <c r="P12" s="79">
        <v>20.4</v>
      </c>
      <c r="Q12" s="4">
        <f t="shared" si="5"/>
        <v>200.4</v>
      </c>
      <c r="R12" s="143">
        <f t="shared" si="6"/>
        <v>199</v>
      </c>
      <c r="S12" s="144">
        <f t="shared" si="7"/>
        <v>1319</v>
      </c>
      <c r="T12" s="31"/>
      <c r="U12" s="29"/>
      <c r="V12" s="29"/>
      <c r="X12" s="139"/>
      <c r="Y12" s="15"/>
      <c r="Z12" s="6"/>
      <c r="AA12" s="31"/>
      <c r="AB12" s="6"/>
      <c r="AC12" s="15"/>
      <c r="AD12" s="6"/>
      <c r="AE12" s="31"/>
      <c r="AF12" s="6"/>
      <c r="AG12" s="15"/>
      <c r="AH12" s="145"/>
      <c r="AI12" s="7"/>
      <c r="AJ12" s="15"/>
      <c r="AK12" s="15"/>
    </row>
    <row r="13" spans="1:24" ht="15.75" customHeight="1">
      <c r="A13" s="33" t="s">
        <v>14</v>
      </c>
      <c r="B13" s="57"/>
      <c r="C13" s="102" t="s">
        <v>51</v>
      </c>
      <c r="D13" s="102">
        <v>2010</v>
      </c>
      <c r="E13" s="102" t="s">
        <v>29</v>
      </c>
      <c r="F13" s="107">
        <v>13.1</v>
      </c>
      <c r="G13" s="103">
        <f t="shared" si="0"/>
        <v>216</v>
      </c>
      <c r="H13" s="56">
        <v>32.12</v>
      </c>
      <c r="I13" s="104">
        <f t="shared" si="1"/>
        <v>261</v>
      </c>
      <c r="J13" s="107">
        <v>9.7</v>
      </c>
      <c r="K13" s="104">
        <f t="shared" si="2"/>
        <v>348</v>
      </c>
      <c r="L13" s="56">
        <v>3.6</v>
      </c>
      <c r="M13" s="104">
        <f t="shared" si="3"/>
        <v>220</v>
      </c>
      <c r="N13" s="74">
        <v>3</v>
      </c>
      <c r="O13" s="42" t="str">
        <f t="shared" si="4"/>
        <v>:</v>
      </c>
      <c r="P13" s="79">
        <v>28.3</v>
      </c>
      <c r="Q13" s="4">
        <f t="shared" si="5"/>
        <v>208.3</v>
      </c>
      <c r="R13" s="143">
        <f t="shared" si="6"/>
        <v>147</v>
      </c>
      <c r="S13" s="144">
        <f t="shared" si="7"/>
        <v>1192</v>
      </c>
      <c r="T13" s="31"/>
      <c r="V13" s="29"/>
      <c r="X13" s="139"/>
    </row>
    <row r="14" spans="1:37" ht="15.75" customHeight="1">
      <c r="A14" s="33" t="s">
        <v>15</v>
      </c>
      <c r="B14" s="57"/>
      <c r="C14" s="102" t="s">
        <v>52</v>
      </c>
      <c r="D14" s="102">
        <v>2010</v>
      </c>
      <c r="E14" s="102" t="s">
        <v>29</v>
      </c>
      <c r="F14" s="107">
        <v>13.7</v>
      </c>
      <c r="G14" s="103">
        <f t="shared" si="0"/>
        <v>156</v>
      </c>
      <c r="H14" s="56">
        <v>17.16</v>
      </c>
      <c r="I14" s="104">
        <f t="shared" si="1"/>
        <v>90</v>
      </c>
      <c r="J14" s="107">
        <v>10.2</v>
      </c>
      <c r="K14" s="104">
        <f t="shared" si="2"/>
        <v>252</v>
      </c>
      <c r="L14" s="56">
        <v>3.12</v>
      </c>
      <c r="M14" s="104">
        <f t="shared" si="3"/>
        <v>128</v>
      </c>
      <c r="N14" s="74">
        <v>3</v>
      </c>
      <c r="O14" s="42" t="str">
        <f t="shared" si="4"/>
        <v>:</v>
      </c>
      <c r="P14" s="79">
        <v>35.7</v>
      </c>
      <c r="Q14" s="4">
        <f t="shared" si="5"/>
        <v>215.7</v>
      </c>
      <c r="R14" s="143">
        <f t="shared" si="6"/>
        <v>106</v>
      </c>
      <c r="S14" s="144">
        <f t="shared" si="7"/>
        <v>732</v>
      </c>
      <c r="T14" s="31"/>
      <c r="V14" s="29"/>
      <c r="X14" s="139"/>
      <c r="Y14" s="29"/>
      <c r="Z14" s="140"/>
      <c r="AA14" s="141"/>
      <c r="AB14" s="140"/>
      <c r="AC14" s="141"/>
      <c r="AD14" s="140"/>
      <c r="AE14" s="141"/>
      <c r="AF14" s="140"/>
      <c r="AG14" s="142"/>
      <c r="AH14" s="29"/>
      <c r="AI14" s="149"/>
      <c r="AJ14" s="141"/>
      <c r="AK14" s="140"/>
    </row>
    <row r="15" spans="1:37" ht="15.75" customHeight="1">
      <c r="A15" s="33" t="s">
        <v>16</v>
      </c>
      <c r="B15" s="57"/>
      <c r="C15" s="102" t="s">
        <v>53</v>
      </c>
      <c r="D15" s="102">
        <v>2010</v>
      </c>
      <c r="E15" s="102" t="s">
        <v>29</v>
      </c>
      <c r="F15" s="107">
        <v>14.2</v>
      </c>
      <c r="G15" s="103">
        <f t="shared" si="0"/>
        <v>112</v>
      </c>
      <c r="H15" s="56">
        <v>21.96</v>
      </c>
      <c r="I15" s="104">
        <f t="shared" si="1"/>
        <v>143</v>
      </c>
      <c r="J15" s="107">
        <v>10.7</v>
      </c>
      <c r="K15" s="104">
        <f t="shared" si="2"/>
        <v>170</v>
      </c>
      <c r="L15" s="56">
        <v>3.25</v>
      </c>
      <c r="M15" s="104">
        <f t="shared" si="3"/>
        <v>151</v>
      </c>
      <c r="N15" s="74">
        <v>3</v>
      </c>
      <c r="O15" s="42" t="str">
        <f t="shared" si="4"/>
        <v>:</v>
      </c>
      <c r="P15" s="79">
        <v>29.7</v>
      </c>
      <c r="Q15" s="4">
        <f t="shared" si="5"/>
        <v>209.7</v>
      </c>
      <c r="R15" s="143">
        <f t="shared" si="6"/>
        <v>139</v>
      </c>
      <c r="S15" s="144">
        <f t="shared" si="7"/>
        <v>715</v>
      </c>
      <c r="T15" s="31"/>
      <c r="V15" s="29"/>
      <c r="X15" s="139"/>
      <c r="Y15" s="142"/>
      <c r="Z15" s="6"/>
      <c r="AA15" s="142"/>
      <c r="AB15" s="6"/>
      <c r="AC15" s="142"/>
      <c r="AD15" s="6"/>
      <c r="AE15" s="142"/>
      <c r="AF15" s="6"/>
      <c r="AG15" s="142"/>
      <c r="AH15" s="145"/>
      <c r="AI15" s="7"/>
      <c r="AJ15" s="142"/>
      <c r="AK15" s="15"/>
    </row>
    <row r="16" spans="1:37" ht="15.75" customHeight="1">
      <c r="A16" s="33" t="s">
        <v>17</v>
      </c>
      <c r="B16" s="62"/>
      <c r="C16" s="102" t="s">
        <v>54</v>
      </c>
      <c r="D16" s="102">
        <v>2010</v>
      </c>
      <c r="E16" s="102" t="s">
        <v>29</v>
      </c>
      <c r="F16" s="107">
        <v>14.1</v>
      </c>
      <c r="G16" s="103">
        <f t="shared" si="0"/>
        <v>120</v>
      </c>
      <c r="H16" s="56">
        <v>13.11</v>
      </c>
      <c r="I16" s="104">
        <f t="shared" si="1"/>
        <v>47</v>
      </c>
      <c r="J16" s="107">
        <v>10.7</v>
      </c>
      <c r="K16" s="104">
        <f t="shared" si="2"/>
        <v>170</v>
      </c>
      <c r="L16" s="56"/>
      <c r="M16" s="104">
        <f t="shared" si="3"/>
        <v>0</v>
      </c>
      <c r="N16" s="74"/>
      <c r="O16" s="42">
        <f t="shared" si="4"/>
      </c>
      <c r="P16" s="79"/>
      <c r="Q16" s="4">
        <f t="shared" si="5"/>
        <v>0</v>
      </c>
      <c r="R16" s="143">
        <f t="shared" si="6"/>
        <v>0</v>
      </c>
      <c r="S16" s="144">
        <f t="shared" si="7"/>
        <v>337</v>
      </c>
      <c r="T16" s="31"/>
      <c r="V16" s="29"/>
      <c r="X16" s="139"/>
      <c r="Y16" s="142"/>
      <c r="Z16" s="6"/>
      <c r="AA16" s="142"/>
      <c r="AB16" s="6"/>
      <c r="AC16" s="142"/>
      <c r="AD16" s="6"/>
      <c r="AE16" s="142"/>
      <c r="AF16" s="6"/>
      <c r="AG16" s="142"/>
      <c r="AH16" s="145"/>
      <c r="AI16" s="7"/>
      <c r="AJ16" s="142"/>
      <c r="AK16" s="15"/>
    </row>
    <row r="17" spans="1:37" ht="15.75" customHeight="1">
      <c r="A17" s="33" t="s">
        <v>18</v>
      </c>
      <c r="B17" s="63"/>
      <c r="C17" s="102" t="s">
        <v>55</v>
      </c>
      <c r="D17" s="102">
        <v>2010</v>
      </c>
      <c r="E17" s="102" t="s">
        <v>29</v>
      </c>
      <c r="F17" s="107">
        <v>15.3</v>
      </c>
      <c r="G17" s="103">
        <f t="shared" si="0"/>
        <v>40</v>
      </c>
      <c r="H17" s="56">
        <v>19.06</v>
      </c>
      <c r="I17" s="104">
        <f t="shared" si="1"/>
        <v>111</v>
      </c>
      <c r="J17" s="107"/>
      <c r="K17" s="104">
        <f t="shared" si="2"/>
        <v>0</v>
      </c>
      <c r="L17" s="56"/>
      <c r="M17" s="104">
        <f t="shared" si="3"/>
        <v>0</v>
      </c>
      <c r="N17" s="74"/>
      <c r="O17" s="42">
        <f t="shared" si="4"/>
      </c>
      <c r="P17" s="79"/>
      <c r="Q17" s="4">
        <f t="shared" si="5"/>
        <v>0</v>
      </c>
      <c r="R17" s="143">
        <f t="shared" si="6"/>
        <v>0</v>
      </c>
      <c r="S17" s="144">
        <f t="shared" si="7"/>
        <v>151</v>
      </c>
      <c r="T17" s="31"/>
      <c r="V17" s="29"/>
      <c r="X17" s="139"/>
      <c r="Y17" s="150"/>
      <c r="Z17" s="6"/>
      <c r="AA17" s="142"/>
      <c r="AB17" s="6"/>
      <c r="AC17" s="142"/>
      <c r="AD17" s="7"/>
      <c r="AE17" s="142"/>
      <c r="AF17" s="6"/>
      <c r="AG17" s="142"/>
      <c r="AH17" s="147"/>
      <c r="AI17" s="148"/>
      <c r="AJ17" s="142"/>
      <c r="AK17" s="15"/>
    </row>
    <row r="18" spans="1:37" ht="15.75" customHeight="1">
      <c r="A18" s="33" t="s">
        <v>19</v>
      </c>
      <c r="B18" s="63"/>
      <c r="C18" s="102"/>
      <c r="D18" s="102"/>
      <c r="E18" s="102"/>
      <c r="F18" s="107"/>
      <c r="G18" s="103">
        <f t="shared" si="0"/>
        <v>0</v>
      </c>
      <c r="H18" s="56"/>
      <c r="I18" s="104">
        <f t="shared" si="1"/>
        <v>0</v>
      </c>
      <c r="J18" s="107"/>
      <c r="K18" s="104">
        <f t="shared" si="2"/>
        <v>0</v>
      </c>
      <c r="L18" s="56"/>
      <c r="M18" s="104">
        <f t="shared" si="3"/>
        <v>0</v>
      </c>
      <c r="N18" s="74"/>
      <c r="O18" s="42">
        <f t="shared" si="4"/>
      </c>
      <c r="P18" s="79"/>
      <c r="Q18" s="4">
        <f t="shared" si="5"/>
        <v>0</v>
      </c>
      <c r="R18" s="143">
        <f t="shared" si="6"/>
        <v>0</v>
      </c>
      <c r="S18" s="144">
        <f t="shared" si="7"/>
        <v>0</v>
      </c>
      <c r="T18" s="31"/>
      <c r="V18" s="29"/>
      <c r="X18" s="139"/>
      <c r="Y18" s="142"/>
      <c r="Z18" s="6"/>
      <c r="AA18" s="142"/>
      <c r="AB18" s="6"/>
      <c r="AC18" s="142"/>
      <c r="AD18" s="6"/>
      <c r="AE18" s="142"/>
      <c r="AF18" s="6"/>
      <c r="AG18" s="142"/>
      <c r="AH18" s="145"/>
      <c r="AI18" s="7"/>
      <c r="AJ18" s="142"/>
      <c r="AK18" s="15"/>
    </row>
    <row r="19" spans="2:25" ht="12.75">
      <c r="B19" s="29"/>
      <c r="D19" s="139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X19" s="5"/>
      <c r="Y19" s="5"/>
    </row>
    <row r="20" spans="2:25" ht="12.75">
      <c r="B20" s="29"/>
      <c r="D20" s="139"/>
      <c r="E20" s="6"/>
      <c r="J20" s="5"/>
      <c r="K20" s="5"/>
      <c r="L20" s="5"/>
      <c r="M20" s="5"/>
      <c r="N20" s="5"/>
      <c r="O20" s="5"/>
      <c r="P20" s="5"/>
      <c r="Q20" s="5"/>
      <c r="R20" s="5"/>
      <c r="S20" s="5"/>
      <c r="X20" s="5"/>
      <c r="Y20" s="5"/>
    </row>
    <row r="21" spans="2:25" ht="12.75">
      <c r="B21" s="29"/>
      <c r="D21" s="139"/>
      <c r="E21" s="6"/>
      <c r="J21" s="5"/>
      <c r="K21" s="5"/>
      <c r="L21" s="5"/>
      <c r="M21" s="5"/>
      <c r="N21" s="5"/>
      <c r="O21" s="5"/>
      <c r="P21" s="5"/>
      <c r="Q21" s="5"/>
      <c r="R21" s="5"/>
      <c r="S21" s="5"/>
      <c r="X21" s="5"/>
      <c r="Y21" s="5"/>
    </row>
    <row r="22" spans="2:25" ht="12.75">
      <c r="B22" s="29"/>
      <c r="D22" s="139"/>
      <c r="E22" s="6"/>
      <c r="J22" s="5"/>
      <c r="K22" s="5"/>
      <c r="L22" s="5"/>
      <c r="M22" s="5"/>
      <c r="N22" s="5"/>
      <c r="O22" s="5"/>
      <c r="P22" s="5"/>
      <c r="Q22" s="5"/>
      <c r="R22" s="5"/>
      <c r="S22" s="5"/>
      <c r="X22" s="5"/>
      <c r="Y22" s="5"/>
    </row>
    <row r="23" spans="2:25" ht="12.75">
      <c r="B23" s="29"/>
      <c r="D23" s="139"/>
      <c r="E23" s="6"/>
      <c r="J23" s="5"/>
      <c r="K23" s="5"/>
      <c r="L23" s="5"/>
      <c r="M23" s="5"/>
      <c r="N23" s="5"/>
      <c r="O23" s="5"/>
      <c r="P23" s="5"/>
      <c r="Q23" s="5"/>
      <c r="R23" s="5"/>
      <c r="S23" s="5"/>
      <c r="X23" s="5"/>
      <c r="Y23" s="5"/>
    </row>
    <row r="24" spans="2:25" ht="12.75">
      <c r="B24" s="29"/>
      <c r="D24" s="139"/>
      <c r="E24" s="6"/>
      <c r="J24" s="5"/>
      <c r="K24" s="5"/>
      <c r="L24" s="5"/>
      <c r="M24" s="5"/>
      <c r="N24" s="5"/>
      <c r="O24" s="5"/>
      <c r="P24" s="5"/>
      <c r="Q24" s="5"/>
      <c r="R24" s="5"/>
      <c r="S24" s="5"/>
      <c r="X24" s="5"/>
      <c r="Y24" s="5"/>
    </row>
    <row r="25" spans="2:25" ht="12.75">
      <c r="B25" s="28"/>
      <c r="C25" s="31"/>
      <c r="D25" s="139"/>
      <c r="E25" s="6"/>
      <c r="J25" s="5"/>
      <c r="K25" s="5"/>
      <c r="L25" s="5"/>
      <c r="M25" s="5"/>
      <c r="N25" s="5"/>
      <c r="O25" s="5"/>
      <c r="P25" s="5"/>
      <c r="Q25" s="5"/>
      <c r="R25" s="5"/>
      <c r="S25" s="5"/>
      <c r="X25" s="5"/>
      <c r="Y25" s="5"/>
    </row>
    <row r="26" spans="2:25" ht="12.75">
      <c r="B26" s="29"/>
      <c r="C26" s="31"/>
      <c r="D26" s="139"/>
      <c r="E26" s="6"/>
      <c r="J26" s="5"/>
      <c r="K26" s="5"/>
      <c r="L26" s="5"/>
      <c r="M26" s="5"/>
      <c r="N26" s="5"/>
      <c r="O26" s="5"/>
      <c r="P26" s="5"/>
      <c r="Q26" s="5"/>
      <c r="R26" s="5"/>
      <c r="S26" s="5"/>
      <c r="X26" s="5"/>
      <c r="Y26" s="5"/>
    </row>
    <row r="27" spans="2:25" ht="12.75">
      <c r="B27" s="29"/>
      <c r="C27" s="31"/>
      <c r="D27" s="139"/>
      <c r="E27" s="6"/>
      <c r="J27" s="5"/>
      <c r="K27" s="5"/>
      <c r="L27" s="5"/>
      <c r="M27" s="5"/>
      <c r="N27" s="5"/>
      <c r="O27" s="5"/>
      <c r="P27" s="5"/>
      <c r="Q27" s="5"/>
      <c r="R27" s="5"/>
      <c r="S27" s="5"/>
      <c r="X27" s="5"/>
      <c r="Y27" s="5"/>
    </row>
    <row r="28" spans="2:25" ht="12.75">
      <c r="B28" s="29"/>
      <c r="C28" s="31"/>
      <c r="D28" s="139"/>
      <c r="E28" s="6"/>
      <c r="J28" s="5"/>
      <c r="K28" s="5"/>
      <c r="L28" s="5"/>
      <c r="M28" s="5"/>
      <c r="N28" s="5"/>
      <c r="O28" s="5"/>
      <c r="P28" s="5"/>
      <c r="Q28" s="5"/>
      <c r="R28" s="5"/>
      <c r="S28" s="5"/>
      <c r="X28" s="5"/>
      <c r="Y28" s="5"/>
    </row>
    <row r="29" spans="2:25" ht="12.75">
      <c r="B29" s="29"/>
      <c r="C29" s="31"/>
      <c r="D29" s="139"/>
      <c r="E29" s="6"/>
      <c r="J29" s="5"/>
      <c r="K29" s="5"/>
      <c r="L29" s="5"/>
      <c r="M29" s="5"/>
      <c r="N29" s="5"/>
      <c r="O29" s="5"/>
      <c r="P29" s="5"/>
      <c r="Q29" s="5"/>
      <c r="R29" s="5"/>
      <c r="S29" s="5"/>
      <c r="X29" s="5"/>
      <c r="Y29" s="5"/>
    </row>
    <row r="30" spans="2:25" ht="12.75">
      <c r="B30" s="29"/>
      <c r="C30" s="31"/>
      <c r="D30" s="139"/>
      <c r="E30" s="6"/>
      <c r="J30" s="5"/>
      <c r="K30" s="5"/>
      <c r="L30" s="5"/>
      <c r="M30" s="5"/>
      <c r="N30" s="5"/>
      <c r="O30" s="5"/>
      <c r="P30" s="5"/>
      <c r="Q30" s="5"/>
      <c r="R30" s="5"/>
      <c r="S30" s="5"/>
      <c r="X30" s="5"/>
      <c r="Y30" s="5"/>
    </row>
    <row r="31" spans="2:25" ht="12.75">
      <c r="B31" s="29"/>
      <c r="C31" s="31"/>
      <c r="D31" s="139"/>
      <c r="E31" s="6"/>
      <c r="J31" s="5"/>
      <c r="K31" s="5"/>
      <c r="L31" s="5"/>
      <c r="M31" s="5"/>
      <c r="N31" s="5"/>
      <c r="O31" s="5"/>
      <c r="P31" s="5"/>
      <c r="Q31" s="5"/>
      <c r="R31" s="5"/>
      <c r="S31" s="5"/>
      <c r="X31" s="5"/>
      <c r="Y31" s="5"/>
    </row>
    <row r="32" spans="2:25" ht="12.75">
      <c r="B32" s="29"/>
      <c r="C32" s="31"/>
      <c r="D32" s="139"/>
      <c r="E32" s="6"/>
      <c r="J32" s="5"/>
      <c r="K32" s="5"/>
      <c r="L32" s="5"/>
      <c r="M32" s="5"/>
      <c r="N32" s="5"/>
      <c r="O32" s="5"/>
      <c r="P32" s="5"/>
      <c r="Q32" s="5"/>
      <c r="R32" s="5"/>
      <c r="S32" s="5"/>
      <c r="X32" s="5"/>
      <c r="Y32" s="5"/>
    </row>
    <row r="33" spans="2:25" ht="12.75">
      <c r="B33" s="29"/>
      <c r="D33" s="139"/>
      <c r="E33" s="6"/>
      <c r="J33" s="5"/>
      <c r="K33" s="5"/>
      <c r="L33" s="5"/>
      <c r="M33" s="5"/>
      <c r="N33" s="5"/>
      <c r="O33" s="5"/>
      <c r="P33" s="5"/>
      <c r="Q33" s="5"/>
      <c r="R33" s="5"/>
      <c r="S33" s="5"/>
      <c r="X33" s="5"/>
      <c r="Y33" s="5"/>
    </row>
    <row r="34" spans="2:25" ht="12.75">
      <c r="B34" s="29"/>
      <c r="D34" s="139"/>
      <c r="E34" s="6"/>
      <c r="J34" s="5"/>
      <c r="K34" s="5"/>
      <c r="L34" s="5"/>
      <c r="M34" s="5"/>
      <c r="N34" s="5"/>
      <c r="O34" s="5"/>
      <c r="P34" s="5"/>
      <c r="Q34" s="5"/>
      <c r="R34" s="5"/>
      <c r="S34" s="5"/>
      <c r="X34" s="5"/>
      <c r="Y34" s="5"/>
    </row>
    <row r="35" spans="2:25" ht="12.75">
      <c r="B35" s="29"/>
      <c r="D35" s="139"/>
      <c r="E35" s="6"/>
      <c r="J35" s="5"/>
      <c r="K35" s="5"/>
      <c r="L35" s="5"/>
      <c r="M35" s="5"/>
      <c r="N35" s="5"/>
      <c r="O35" s="5"/>
      <c r="P35" s="5"/>
      <c r="Q35" s="5"/>
      <c r="R35" s="5"/>
      <c r="S35" s="5"/>
      <c r="X35" s="5"/>
      <c r="Y35" s="5"/>
    </row>
    <row r="36" spans="2:25" ht="12.75">
      <c r="B36" s="29"/>
      <c r="D36" s="139"/>
      <c r="E36" s="6"/>
      <c r="J36" s="5"/>
      <c r="K36" s="5"/>
      <c r="L36" s="5"/>
      <c r="M36" s="5"/>
      <c r="N36" s="5"/>
      <c r="O36" s="5"/>
      <c r="P36" s="5"/>
      <c r="Q36" s="5"/>
      <c r="R36" s="5"/>
      <c r="S36" s="5"/>
      <c r="X36" s="5"/>
      <c r="Y36" s="5"/>
    </row>
    <row r="37" spans="2:25" ht="12.75">
      <c r="B37" s="29"/>
      <c r="D37" s="139"/>
      <c r="E37" s="6"/>
      <c r="J37" s="5"/>
      <c r="K37" s="5"/>
      <c r="L37" s="5"/>
      <c r="M37" s="5"/>
      <c r="N37" s="5"/>
      <c r="O37" s="5"/>
      <c r="P37" s="5"/>
      <c r="Q37" s="5"/>
      <c r="R37" s="5"/>
      <c r="S37" s="5"/>
      <c r="X37" s="5"/>
      <c r="Y37" s="5"/>
    </row>
    <row r="38" spans="3:24" ht="12.75">
      <c r="C38" s="27"/>
      <c r="D38" s="94"/>
      <c r="E38" s="27"/>
      <c r="F38" s="27"/>
      <c r="G38" s="27"/>
      <c r="H38" s="27"/>
      <c r="I38" s="27"/>
      <c r="J38" s="68"/>
      <c r="K38" s="29"/>
      <c r="L38" s="60"/>
      <c r="M38" s="29"/>
      <c r="Q38" s="149"/>
      <c r="R38" s="29"/>
      <c r="S38" s="151"/>
      <c r="T38" s="31"/>
      <c r="U38" s="29"/>
      <c r="V38" s="29"/>
      <c r="W38" s="31"/>
      <c r="X38" s="139"/>
    </row>
    <row r="39" spans="3:24" ht="12.75">
      <c r="C39" s="27"/>
      <c r="D39" s="94"/>
      <c r="E39" s="28"/>
      <c r="F39" s="28"/>
      <c r="G39" s="28"/>
      <c r="H39" s="28"/>
      <c r="I39" s="28"/>
      <c r="J39" s="68"/>
      <c r="K39" s="29"/>
      <c r="L39" s="60"/>
      <c r="M39" s="29"/>
      <c r="N39" s="76"/>
      <c r="O39" s="45"/>
      <c r="P39" s="80"/>
      <c r="Q39" s="149"/>
      <c r="R39" s="29"/>
      <c r="T39" s="31"/>
      <c r="V39" s="29"/>
      <c r="W39" s="31"/>
      <c r="X39" s="139"/>
    </row>
  </sheetData>
  <sheetProtection/>
  <mergeCells count="1">
    <mergeCell ref="N6:P6"/>
  </mergeCells>
  <printOptions/>
  <pageMargins left="0.7" right="0.7" top="0.787401575" bottom="0.787401575" header="0.3" footer="0.3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základní škola Litomyšl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cp:keywords/>
  <dc:description/>
  <cp:lastModifiedBy>User</cp:lastModifiedBy>
  <cp:lastPrinted>2021-10-10T11:20:54Z</cp:lastPrinted>
  <dcterms:created xsi:type="dcterms:W3CDTF">2005-06-18T13:14:57Z</dcterms:created>
  <dcterms:modified xsi:type="dcterms:W3CDTF">2021-10-10T11:21:17Z</dcterms:modified>
  <cp:category/>
  <cp:version/>
  <cp:contentType/>
  <cp:contentStatus/>
</cp:coreProperties>
</file>