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SLANY - atleticky klub\Vysledky zavodu\2022 - leto\"/>
    </mc:Choice>
  </mc:AlternateContent>
  <xr:revisionPtr revIDLastSave="0" documentId="13_ncr:1_{F8164CE3-334F-421A-8299-C9C94CD3018B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Lis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21" i="1"/>
  <c r="J13" i="1"/>
  <c r="J17" i="1"/>
  <c r="J7" i="1"/>
  <c r="J6" i="1"/>
  <c r="J19" i="1"/>
  <c r="J9" i="1"/>
  <c r="J15" i="1"/>
  <c r="J11" i="1"/>
  <c r="J4" i="1"/>
  <c r="J16" i="1"/>
  <c r="J5" i="1"/>
  <c r="J18" i="1"/>
  <c r="J10" i="1"/>
  <c r="J12" i="1"/>
  <c r="H8" i="1"/>
  <c r="H21" i="1"/>
  <c r="H13" i="1"/>
  <c r="H17" i="1"/>
  <c r="H7" i="1"/>
  <c r="H6" i="1"/>
  <c r="H19" i="1"/>
  <c r="H9" i="1"/>
  <c r="H15" i="1"/>
  <c r="H11" i="1"/>
  <c r="H4" i="1"/>
  <c r="H16" i="1"/>
  <c r="H5" i="1"/>
  <c r="H18" i="1"/>
  <c r="H10" i="1"/>
  <c r="H12" i="1"/>
  <c r="D20" i="1"/>
  <c r="D14" i="1"/>
  <c r="D8" i="1"/>
  <c r="D21" i="1"/>
  <c r="D13" i="1"/>
  <c r="D17" i="1"/>
  <c r="D7" i="1"/>
  <c r="D6" i="1"/>
  <c r="D19" i="1"/>
  <c r="D9" i="1"/>
  <c r="D15" i="1"/>
  <c r="D11" i="1"/>
  <c r="D4" i="1"/>
  <c r="D16" i="1"/>
  <c r="D5" i="1"/>
  <c r="D18" i="1"/>
  <c r="D10" i="1"/>
  <c r="D12" i="1"/>
  <c r="F3" i="1"/>
  <c r="L1" i="1"/>
  <c r="B1" i="1"/>
  <c r="E7" i="1" l="1"/>
  <c r="E5" i="1"/>
  <c r="E20" i="1"/>
  <c r="E4" i="1"/>
  <c r="E13" i="1"/>
  <c r="E15" i="1"/>
  <c r="E8" i="1"/>
  <c r="E11" i="1"/>
  <c r="E21" i="1"/>
  <c r="E14" i="1"/>
  <c r="I4" i="1"/>
  <c r="I13" i="1"/>
  <c r="K4" i="1"/>
  <c r="K13" i="1"/>
  <c r="K11" i="1"/>
  <c r="K21" i="1"/>
  <c r="K15" i="1"/>
  <c r="K8" i="1"/>
  <c r="K10" i="1"/>
  <c r="K19" i="1"/>
  <c r="K18" i="1"/>
  <c r="K6" i="1"/>
  <c r="K17" i="1"/>
  <c r="K7" i="1"/>
  <c r="K5" i="1"/>
  <c r="K12" i="1"/>
  <c r="K16" i="1"/>
  <c r="K9" i="1"/>
  <c r="I11" i="1"/>
  <c r="I21" i="1"/>
  <c r="I10" i="1"/>
  <c r="I19" i="1"/>
  <c r="I15" i="1"/>
  <c r="I8" i="1"/>
  <c r="I12" i="1"/>
  <c r="I9" i="1"/>
  <c r="I18" i="1"/>
  <c r="I6" i="1"/>
  <c r="I5" i="1"/>
  <c r="I7" i="1"/>
  <c r="I16" i="1"/>
  <c r="I17" i="1"/>
  <c r="E10" i="1"/>
  <c r="E19" i="1"/>
  <c r="E18" i="1"/>
  <c r="E6" i="1"/>
  <c r="E12" i="1"/>
  <c r="E16" i="1"/>
  <c r="E9" i="1"/>
  <c r="E17" i="1"/>
</calcChain>
</file>

<file path=xl/sharedStrings.xml><?xml version="1.0" encoding="utf-8"?>
<sst xmlns="http://schemas.openxmlformats.org/spreadsheetml/2006/main" count="29" uniqueCount="26">
  <si>
    <t>Pořadí</t>
  </si>
  <si>
    <t>Celkové body</t>
  </si>
  <si>
    <t>body</t>
  </si>
  <si>
    <t>A. C. TEPO Kladno A</t>
  </si>
  <si>
    <t>A. C. TEPO Kladno B</t>
  </si>
  <si>
    <t>TJ Lokomotiva Beroun A</t>
  </si>
  <si>
    <t>TJ Lokomotiva Beroun B</t>
  </si>
  <si>
    <t>TJ Lokomotiva Beroun C</t>
  </si>
  <si>
    <t>A. C. TEPO Kladno C</t>
  </si>
  <si>
    <t>SK Mníšecko A</t>
  </si>
  <si>
    <t>TJ Lokomotiva Rakovník A</t>
  </si>
  <si>
    <t>8x50 m</t>
  </si>
  <si>
    <t>SK KAZÍN - Dolní Mokropsy A</t>
  </si>
  <si>
    <t>150 m</t>
  </si>
  <si>
    <t>dálka z pásma</t>
  </si>
  <si>
    <t>medicinbal</t>
  </si>
  <si>
    <t>Beroun 11.09.2022</t>
  </si>
  <si>
    <t>Atletický oddíl - STŘELA Žebrák A</t>
  </si>
  <si>
    <t>Atletický oddíl - STŘELA Žebrák B</t>
  </si>
  <si>
    <t>Školní atletický klub Slaný A</t>
  </si>
  <si>
    <t>Školní atletický klub Slaný B</t>
  </si>
  <si>
    <t>Sportovní klub LS Kladno A</t>
  </si>
  <si>
    <t>Sportovní klub LS Kladno B</t>
  </si>
  <si>
    <t>SK KAZÍN - Dolní Mokropsy B</t>
  </si>
  <si>
    <t>Sportovní centrum Nové Strašecí A</t>
  </si>
  <si>
    <t>Sportovní centrum Nové Strašecí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</si>
</sst>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2" fontId="0" fillId="0" borderId="3" xfId="0" applyNumberFormat="1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Font="1" applyBorder="1"/>
    <xf numFmtId="0" fontId="0" fillId="0" borderId="11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left"/>
    </xf>
    <xf numFmtId="0" fontId="0" fillId="0" borderId="12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0" fillId="0" borderId="3" xfId="0" applyBorder="1"/>
    <xf numFmtId="0" fontId="0" fillId="0" borderId="8" xfId="0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2" xfId="0" applyNumberFormat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2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3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/>
    </xf>
    <xf numFmtId="2" fontId="0" fillId="2" borderId="14" xfId="0" applyNumberFormat="1" applyFill="1" applyBorder="1"/>
    <xf numFmtId="0" fontId="0" fillId="2" borderId="1" xfId="0" applyFill="1" applyBorder="1"/>
    <xf numFmtId="2" fontId="0" fillId="2" borderId="1" xfId="0" applyNumberFormat="1" applyFont="1" applyFill="1" applyBorder="1" applyAlignment="1">
      <alignment horizontal="right"/>
    </xf>
    <xf numFmtId="0" fontId="0" fillId="2" borderId="11" xfId="0" applyFont="1" applyFill="1" applyBorder="1" applyAlignment="1">
      <alignment horizontal="right"/>
    </xf>
    <xf numFmtId="2" fontId="0" fillId="2" borderId="5" xfId="0" applyNumberFormat="1" applyFill="1" applyBorder="1"/>
    <xf numFmtId="0" fontId="0" fillId="2" borderId="6" xfId="0" applyFill="1" applyBorder="1"/>
    <xf numFmtId="0" fontId="0" fillId="2" borderId="11" xfId="0" applyFill="1" applyBorder="1"/>
    <xf numFmtId="2" fontId="0" fillId="2" borderId="5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P&#345;&#237;pravky%202020\1.kolo\bodovani%20pripravka%201.ko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p&#345;&#237;pravky\P&#345;&#237;pravky%202022\4.kolo\bodovani%20pripravka%204.ko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družstva"/>
      <sheetName val="body_družstva"/>
      <sheetName val="zápis_B1"/>
      <sheetName val="zápis_B2"/>
      <sheetName val="zápis_S"/>
      <sheetName val="zápis_V"/>
      <sheetName val="zápis_štafeta"/>
      <sheetName val="výsledky"/>
      <sheetName val="zápis_družstvo"/>
      <sheetName val="List1"/>
      <sheetName val="List3"/>
      <sheetName val="List2"/>
      <sheetName val="List4"/>
    </sheetNames>
    <sheetDataSet>
      <sheetData sheetId="0" refreshError="1"/>
      <sheetData sheetId="1" refreshError="1">
        <row r="1">
          <cell r="A1" t="str">
            <v>Krajská soutěž přípravek</v>
          </cell>
          <cell r="J1" t="str">
            <v>Počet družstev: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družstva"/>
      <sheetName val="body_družstva"/>
      <sheetName val="zápis_B1"/>
      <sheetName val="150 m"/>
      <sheetName val="zápis_B2"/>
      <sheetName val="zápis_S"/>
      <sheetName val="dálka"/>
      <sheetName val="zápis_V"/>
      <sheetName val="medicinbal"/>
      <sheetName val="zápis_štafeta"/>
      <sheetName val="výsledky"/>
      <sheetName val="zápis_družstvo"/>
    </sheetNames>
    <sheetDataSet>
      <sheetData sheetId="0"/>
      <sheetData sheetId="1">
        <row r="3">
          <cell r="F3">
            <v>203.58999999999997</v>
          </cell>
          <cell r="I3">
            <v>27.45</v>
          </cell>
          <cell r="J3">
            <v>49.300000000000011</v>
          </cell>
        </row>
        <row r="14">
          <cell r="F14">
            <v>203.79</v>
          </cell>
          <cell r="I14">
            <v>26.39</v>
          </cell>
          <cell r="J14">
            <v>56.540000000000006</v>
          </cell>
        </row>
        <row r="25">
          <cell r="F25">
            <v>238.64999999999998</v>
          </cell>
          <cell r="I25">
            <v>24.409999999999997</v>
          </cell>
          <cell r="J25">
            <v>38.589999999999996</v>
          </cell>
        </row>
        <row r="36">
          <cell r="F36">
            <v>191.94</v>
          </cell>
          <cell r="I36">
            <v>30.520000000000003</v>
          </cell>
          <cell r="J36">
            <v>55.08</v>
          </cell>
        </row>
        <row r="47">
          <cell r="F47">
            <v>212.17</v>
          </cell>
          <cell r="I47">
            <v>23.56</v>
          </cell>
          <cell r="J47">
            <v>39.08</v>
          </cell>
        </row>
        <row r="58">
          <cell r="F58">
            <v>191.01999999999998</v>
          </cell>
          <cell r="I58">
            <v>31.430000000000003</v>
          </cell>
          <cell r="J58">
            <v>56.69</v>
          </cell>
        </row>
        <row r="69">
          <cell r="F69">
            <v>203.20000000000002</v>
          </cell>
          <cell r="I69">
            <v>26.02</v>
          </cell>
          <cell r="J69">
            <v>53.640000000000008</v>
          </cell>
        </row>
        <row r="80">
          <cell r="F80">
            <v>216.58000000000004</v>
          </cell>
          <cell r="I80">
            <v>24.17</v>
          </cell>
          <cell r="J80">
            <v>45.78</v>
          </cell>
        </row>
        <row r="91">
          <cell r="F91">
            <v>205.66000000000003</v>
          </cell>
          <cell r="I91">
            <v>26.26</v>
          </cell>
          <cell r="J91">
            <v>57.22</v>
          </cell>
        </row>
        <row r="102">
          <cell r="F102">
            <v>248.13000000000005</v>
          </cell>
          <cell r="I102">
            <v>19.079999999999998</v>
          </cell>
          <cell r="J102">
            <v>30.99</v>
          </cell>
        </row>
        <row r="113">
          <cell r="F113">
            <v>193.42</v>
          </cell>
          <cell r="I113">
            <v>29.509999999999994</v>
          </cell>
          <cell r="J113">
            <v>48.610000000000007</v>
          </cell>
        </row>
        <row r="124">
          <cell r="F124">
            <v>199.89</v>
          </cell>
          <cell r="I124">
            <v>29.450000000000003</v>
          </cell>
          <cell r="J124">
            <v>55.239999999999995</v>
          </cell>
        </row>
        <row r="135">
          <cell r="F135">
            <v>216.26000000000002</v>
          </cell>
          <cell r="I135">
            <v>23.93</v>
          </cell>
          <cell r="J135">
            <v>45.759999999999991</v>
          </cell>
        </row>
        <row r="146">
          <cell r="F146">
            <v>210.13</v>
          </cell>
          <cell r="I146">
            <v>26.649999999999995</v>
          </cell>
          <cell r="J146">
            <v>53.509999999999991</v>
          </cell>
        </row>
        <row r="157">
          <cell r="F157">
            <v>264.14000000000004</v>
          </cell>
          <cell r="I157">
            <v>17.29</v>
          </cell>
          <cell r="J157">
            <v>28.72</v>
          </cell>
        </row>
        <row r="168">
          <cell r="F168">
            <v>199.92999999999995</v>
          </cell>
          <cell r="I168">
            <v>27.799999999999997</v>
          </cell>
          <cell r="J168">
            <v>52.91</v>
          </cell>
        </row>
        <row r="189">
          <cell r="F189">
            <v>50</v>
          </cell>
        </row>
        <row r="200">
          <cell r="F200">
            <v>24.88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/>
  </sheetViews>
  <sheetFormatPr defaultRowHeight="15" x14ac:dyDescent="0.25"/>
  <cols>
    <col min="1" max="1" width="7.140625" customWidth="1"/>
    <col min="2" max="2" width="29.7109375" customWidth="1"/>
    <col min="3" max="3" width="9.140625" style="9"/>
    <col min="5" max="5" width="5" customWidth="1"/>
    <col min="6" max="6" width="9.7109375" hidden="1" customWidth="1"/>
    <col min="7" max="7" width="5.140625" hidden="1" customWidth="1"/>
    <col min="9" max="9" width="5.7109375" customWidth="1"/>
    <col min="10" max="10" width="10.140625" customWidth="1"/>
    <col min="11" max="11" width="5.7109375" customWidth="1"/>
    <col min="13" max="13" width="5.7109375" customWidth="1"/>
  </cols>
  <sheetData>
    <row r="1" spans="1:13" x14ac:dyDescent="0.25">
      <c r="B1" s="1" t="str">
        <f>[1]družstva!A1</f>
        <v>Krajská soutěž přípravek</v>
      </c>
      <c r="C1" s="10" t="s">
        <v>16</v>
      </c>
      <c r="L1" s="2" t="str">
        <f>[1]družstva!J1</f>
        <v>Počet družstev:</v>
      </c>
      <c r="M1" s="3">
        <v>18</v>
      </c>
    </row>
    <row r="3" spans="1:13" s="4" customFormat="1" ht="30.75" thickBot="1" x14ac:dyDescent="0.3">
      <c r="A3" s="4" t="s">
        <v>0</v>
      </c>
      <c r="C3" s="6" t="s">
        <v>1</v>
      </c>
      <c r="D3" s="4" t="s">
        <v>13</v>
      </c>
      <c r="E3" s="5" t="s">
        <v>2</v>
      </c>
      <c r="F3" s="7" t="e">
        <f>[1]družstva!G2</f>
        <v>#REF!</v>
      </c>
      <c r="H3" s="32" t="s">
        <v>14</v>
      </c>
      <c r="I3" s="5" t="s">
        <v>2</v>
      </c>
      <c r="J3" s="8" t="s">
        <v>15</v>
      </c>
      <c r="K3" s="5" t="s">
        <v>2</v>
      </c>
      <c r="L3" s="4" t="s">
        <v>11</v>
      </c>
      <c r="M3" s="5" t="s">
        <v>2</v>
      </c>
    </row>
    <row r="4" spans="1:13" x14ac:dyDescent="0.25">
      <c r="A4" s="11">
        <v>1</v>
      </c>
      <c r="B4" s="54" t="s">
        <v>5</v>
      </c>
      <c r="C4" s="42">
        <v>710</v>
      </c>
      <c r="D4" s="39">
        <f>[2]družstva!F58</f>
        <v>191.01999999999998</v>
      </c>
      <c r="E4" s="37">
        <f t="shared" ref="E4:E21" si="0">IF(D4=400,0,IF(RANK(D4,$D$4:$D$38,1)=1,($M$1+1)*10,($M$1+1-RANK(D4,$D$4:$D$38,1))*10))</f>
        <v>160</v>
      </c>
      <c r="F4" s="12"/>
      <c r="G4" s="13"/>
      <c r="H4" s="44">
        <f>[2]družstva!I58</f>
        <v>31.430000000000003</v>
      </c>
      <c r="I4" s="45">
        <f t="shared" ref="I4:I13" si="1">IF(H4=0,0,IF(RANK(H4,$H$4:$H$38,0)=1,($M$1+1)*10,($M$1+1-RANK(H4,$H$4:$H$38,0))*10))</f>
        <v>190</v>
      </c>
      <c r="J4" s="39">
        <f>[2]družstva!J58</f>
        <v>56.69</v>
      </c>
      <c r="K4" s="50">
        <f t="shared" ref="K4:K13" si="2">IF(J4=0,0,IF(RANK(J4,$J$4:$J$38,0)=1,($M$1+1)*10,($M$1+1-RANK(J4,$J$4:$J$38,0))*10))</f>
        <v>170</v>
      </c>
      <c r="L4" s="14">
        <v>64.61</v>
      </c>
      <c r="M4" s="15">
        <v>160</v>
      </c>
    </row>
    <row r="5" spans="1:13" x14ac:dyDescent="0.25">
      <c r="A5" s="16">
        <v>2</v>
      </c>
      <c r="B5" s="34" t="s">
        <v>17</v>
      </c>
      <c r="C5" s="43">
        <v>650</v>
      </c>
      <c r="D5" s="40">
        <f>[2]družstva!F36</f>
        <v>191.94</v>
      </c>
      <c r="E5" s="35">
        <f t="shared" si="0"/>
        <v>150</v>
      </c>
      <c r="F5" s="17"/>
      <c r="G5" s="19"/>
      <c r="H5" s="46">
        <f>[2]družstva!I36</f>
        <v>30.520000000000003</v>
      </c>
      <c r="I5" s="47">
        <f t="shared" si="1"/>
        <v>170</v>
      </c>
      <c r="J5" s="40">
        <f>[2]družstva!J36</f>
        <v>55.08</v>
      </c>
      <c r="K5" s="51">
        <f t="shared" si="2"/>
        <v>140</v>
      </c>
      <c r="L5" s="22">
        <v>63.7</v>
      </c>
      <c r="M5" s="21">
        <v>170</v>
      </c>
    </row>
    <row r="6" spans="1:13" x14ac:dyDescent="0.25">
      <c r="A6" s="16">
        <v>3</v>
      </c>
      <c r="B6" s="36" t="s">
        <v>10</v>
      </c>
      <c r="C6" s="43">
        <v>600</v>
      </c>
      <c r="D6" s="40">
        <f>[2]družstva!F113</f>
        <v>193.42</v>
      </c>
      <c r="E6" s="35">
        <f t="shared" si="0"/>
        <v>140</v>
      </c>
      <c r="F6" s="18"/>
      <c r="G6" s="19"/>
      <c r="H6" s="46">
        <f>[2]družstva!I113</f>
        <v>29.509999999999994</v>
      </c>
      <c r="I6" s="47">
        <f t="shared" si="1"/>
        <v>160</v>
      </c>
      <c r="J6" s="40">
        <f>[2]družstva!J113</f>
        <v>48.610000000000007</v>
      </c>
      <c r="K6" s="51">
        <f t="shared" si="2"/>
        <v>90</v>
      </c>
      <c r="L6" s="20">
        <v>62.72</v>
      </c>
      <c r="M6" s="21">
        <v>190</v>
      </c>
    </row>
    <row r="7" spans="1:13" x14ac:dyDescent="0.25">
      <c r="A7" s="16">
        <v>4</v>
      </c>
      <c r="B7" s="36" t="s">
        <v>21</v>
      </c>
      <c r="C7" s="43">
        <v>590</v>
      </c>
      <c r="D7" s="40">
        <f>[2]družstva!F124</f>
        <v>199.89</v>
      </c>
      <c r="E7" s="35">
        <f t="shared" si="0"/>
        <v>130</v>
      </c>
      <c r="F7" s="18"/>
      <c r="G7" s="19"/>
      <c r="H7" s="46">
        <f>[2]družstva!I124</f>
        <v>29.450000000000003</v>
      </c>
      <c r="I7" s="47">
        <f t="shared" si="1"/>
        <v>150</v>
      </c>
      <c r="J7" s="40">
        <f>[2]družstva!J124</f>
        <v>55.239999999999995</v>
      </c>
      <c r="K7" s="51">
        <f t="shared" si="2"/>
        <v>150</v>
      </c>
      <c r="L7" s="20">
        <v>65.38</v>
      </c>
      <c r="M7" s="21">
        <v>140</v>
      </c>
    </row>
    <row r="8" spans="1:13" x14ac:dyDescent="0.25">
      <c r="A8" s="16">
        <v>5</v>
      </c>
      <c r="B8" s="34" t="s">
        <v>9</v>
      </c>
      <c r="C8" s="43">
        <v>540</v>
      </c>
      <c r="D8" s="40">
        <f>[2]družstva!F168</f>
        <v>199.92999999999995</v>
      </c>
      <c r="E8" s="35">
        <f t="shared" si="0"/>
        <v>120</v>
      </c>
      <c r="F8" s="17"/>
      <c r="G8" s="19"/>
      <c r="H8" s="46">
        <f>[2]družstva!I168</f>
        <v>27.799999999999997</v>
      </c>
      <c r="I8" s="47">
        <f t="shared" si="1"/>
        <v>140</v>
      </c>
      <c r="J8" s="40">
        <f>[2]družstva!J168</f>
        <v>52.91</v>
      </c>
      <c r="K8" s="51">
        <f t="shared" si="2"/>
        <v>110</v>
      </c>
      <c r="L8" s="22">
        <v>64.81</v>
      </c>
      <c r="M8" s="21">
        <v>150</v>
      </c>
    </row>
    <row r="9" spans="1:13" x14ac:dyDescent="0.25">
      <c r="A9" s="59">
        <v>6</v>
      </c>
      <c r="B9" s="60" t="s">
        <v>19</v>
      </c>
      <c r="C9" s="61">
        <v>490</v>
      </c>
      <c r="D9" s="62">
        <f>[2]družstva!F91</f>
        <v>205.66000000000003</v>
      </c>
      <c r="E9" s="63">
        <f t="shared" si="0"/>
        <v>80</v>
      </c>
      <c r="F9" s="64"/>
      <c r="G9" s="65"/>
      <c r="H9" s="66">
        <f>[2]družstva!I91</f>
        <v>26.26</v>
      </c>
      <c r="I9" s="67">
        <f t="shared" si="1"/>
        <v>90</v>
      </c>
      <c r="J9" s="62">
        <f>[2]družstva!J91</f>
        <v>57.22</v>
      </c>
      <c r="K9" s="68">
        <f t="shared" si="2"/>
        <v>190</v>
      </c>
      <c r="L9" s="69">
        <v>67.989999999999995</v>
      </c>
      <c r="M9" s="70">
        <v>120</v>
      </c>
    </row>
    <row r="10" spans="1:13" x14ac:dyDescent="0.25">
      <c r="A10" s="16">
        <v>7</v>
      </c>
      <c r="B10" s="34" t="s">
        <v>4</v>
      </c>
      <c r="C10" s="43">
        <v>470</v>
      </c>
      <c r="D10" s="40">
        <f>[2]družstva!F14</f>
        <v>203.79</v>
      </c>
      <c r="E10" s="35">
        <f t="shared" si="0"/>
        <v>90</v>
      </c>
      <c r="F10" s="17"/>
      <c r="G10" s="19"/>
      <c r="H10" s="46">
        <f>[2]družstva!I14</f>
        <v>26.39</v>
      </c>
      <c r="I10" s="47">
        <f t="shared" si="1"/>
        <v>100</v>
      </c>
      <c r="J10" s="40">
        <f>[2]družstva!J14</f>
        <v>56.540000000000006</v>
      </c>
      <c r="K10" s="51">
        <f t="shared" si="2"/>
        <v>160</v>
      </c>
      <c r="L10" s="22">
        <v>69.039999999999992</v>
      </c>
      <c r="M10" s="21">
        <v>100</v>
      </c>
    </row>
    <row r="11" spans="1:13" x14ac:dyDescent="0.25">
      <c r="A11" s="16">
        <v>7</v>
      </c>
      <c r="B11" s="36" t="s">
        <v>6</v>
      </c>
      <c r="C11" s="43">
        <v>470</v>
      </c>
      <c r="D11" s="40">
        <f>[2]družstva!F69</f>
        <v>203.20000000000002</v>
      </c>
      <c r="E11" s="35">
        <f t="shared" si="0"/>
        <v>110</v>
      </c>
      <c r="F11" s="18"/>
      <c r="G11" s="19"/>
      <c r="H11" s="46">
        <f>[2]družstva!I69</f>
        <v>26.02</v>
      </c>
      <c r="I11" s="47">
        <f t="shared" si="1"/>
        <v>80</v>
      </c>
      <c r="J11" s="40">
        <f>[2]družstva!J69</f>
        <v>53.640000000000008</v>
      </c>
      <c r="K11" s="51">
        <f t="shared" si="2"/>
        <v>130</v>
      </c>
      <c r="L11" s="20">
        <v>67.260000000000005</v>
      </c>
      <c r="M11" s="21">
        <v>130</v>
      </c>
    </row>
    <row r="12" spans="1:13" x14ac:dyDescent="0.25">
      <c r="A12" s="16">
        <v>9</v>
      </c>
      <c r="B12" s="34" t="s">
        <v>3</v>
      </c>
      <c r="C12" s="43">
        <v>460</v>
      </c>
      <c r="D12" s="40">
        <f>[2]družstva!F3</f>
        <v>203.58999999999997</v>
      </c>
      <c r="E12" s="35">
        <f t="shared" si="0"/>
        <v>100</v>
      </c>
      <c r="F12" s="18"/>
      <c r="G12" s="19"/>
      <c r="H12" s="46">
        <f>[2]družstva!I3</f>
        <v>27.45</v>
      </c>
      <c r="I12" s="47">
        <f t="shared" si="1"/>
        <v>130</v>
      </c>
      <c r="J12" s="40">
        <f>[2]družstva!J3</f>
        <v>49.300000000000011</v>
      </c>
      <c r="K12" s="51">
        <f t="shared" si="2"/>
        <v>100</v>
      </c>
      <c r="L12" s="20">
        <v>68.739999999999995</v>
      </c>
      <c r="M12" s="21">
        <v>110</v>
      </c>
    </row>
    <row r="13" spans="1:13" x14ac:dyDescent="0.25">
      <c r="A13" s="16">
        <v>10</v>
      </c>
      <c r="B13" s="34" t="s">
        <v>12</v>
      </c>
      <c r="C13" s="43">
        <v>390</v>
      </c>
      <c r="D13" s="40">
        <f>[2]družstva!F146</f>
        <v>210.13</v>
      </c>
      <c r="E13" s="35">
        <f t="shared" si="0"/>
        <v>70</v>
      </c>
      <c r="F13" s="17"/>
      <c r="G13" s="19"/>
      <c r="H13" s="46">
        <f>[2]družstva!I146</f>
        <v>26.649999999999995</v>
      </c>
      <c r="I13" s="47">
        <f t="shared" si="1"/>
        <v>120</v>
      </c>
      <c r="J13" s="40">
        <f>[2]družstva!J146</f>
        <v>53.509999999999991</v>
      </c>
      <c r="K13" s="51">
        <f t="shared" si="2"/>
        <v>120</v>
      </c>
      <c r="L13" s="22">
        <v>69.539999999999992</v>
      </c>
      <c r="M13" s="21">
        <v>70</v>
      </c>
    </row>
    <row r="14" spans="1:13" x14ac:dyDescent="0.25">
      <c r="A14" s="16">
        <v>11</v>
      </c>
      <c r="B14" s="34" t="s">
        <v>24</v>
      </c>
      <c r="C14" s="43">
        <v>350</v>
      </c>
      <c r="D14" s="40">
        <f>[2]družstva!F189</f>
        <v>50</v>
      </c>
      <c r="E14" s="35">
        <f t="shared" si="0"/>
        <v>170</v>
      </c>
      <c r="F14" s="18"/>
      <c r="G14" s="19"/>
      <c r="H14" s="46">
        <v>26.550000000000004</v>
      </c>
      <c r="I14" s="47">
        <v>110</v>
      </c>
      <c r="J14" s="40">
        <v>44.839999999999996</v>
      </c>
      <c r="K14" s="51">
        <v>60</v>
      </c>
      <c r="L14" s="20">
        <v>69.25</v>
      </c>
      <c r="M14" s="21">
        <v>80</v>
      </c>
    </row>
    <row r="15" spans="1:13" x14ac:dyDescent="0.25">
      <c r="A15" s="16">
        <v>12</v>
      </c>
      <c r="B15" s="36" t="s">
        <v>7</v>
      </c>
      <c r="C15" s="43">
        <v>280</v>
      </c>
      <c r="D15" s="40">
        <f>[2]družstva!F80</f>
        <v>216.58000000000004</v>
      </c>
      <c r="E15" s="35">
        <f t="shared" si="0"/>
        <v>40</v>
      </c>
      <c r="F15" s="18"/>
      <c r="G15" s="19"/>
      <c r="H15" s="46">
        <f>[2]družstva!I80</f>
        <v>24.17</v>
      </c>
      <c r="I15" s="47">
        <f>IF(H15=0,0,IF(RANK(H15,$H$4:$H$38,0)=1,($M$1+1)*10,($M$1+1-RANK(H15,$H$4:$H$38,0))*10))</f>
        <v>60</v>
      </c>
      <c r="J15" s="40">
        <f>[2]družstva!J80</f>
        <v>45.78</v>
      </c>
      <c r="K15" s="51">
        <f>IF(J15=0,0,IF(RANK(J15,$J$4:$J$38,0)=1,($M$1+1)*10,($M$1+1-RANK(J15,$J$4:$J$38,0))*10))</f>
        <v>80</v>
      </c>
      <c r="L15" s="20">
        <v>69.17</v>
      </c>
      <c r="M15" s="21">
        <v>90</v>
      </c>
    </row>
    <row r="16" spans="1:13" x14ac:dyDescent="0.25">
      <c r="A16" s="16">
        <v>13</v>
      </c>
      <c r="B16" s="34" t="s">
        <v>18</v>
      </c>
      <c r="C16" s="43">
        <v>220</v>
      </c>
      <c r="D16" s="40">
        <f>[2]družstva!F47</f>
        <v>212.17</v>
      </c>
      <c r="E16" s="35">
        <f t="shared" si="0"/>
        <v>60</v>
      </c>
      <c r="F16" s="17"/>
      <c r="G16" s="19"/>
      <c r="H16" s="46">
        <f>[2]družstva!I47</f>
        <v>23.56</v>
      </c>
      <c r="I16" s="47">
        <f>IF(H16=0,0,IF(RANK(H16,$H$4:$H$38,0)=1,($M$1+1)*10,($M$1+1-RANK(H16,$H$4:$H$38,0))*10))</f>
        <v>40</v>
      </c>
      <c r="J16" s="40">
        <f>[2]družstva!J47</f>
        <v>39.08</v>
      </c>
      <c r="K16" s="51">
        <f>IF(J16=0,0,IF(RANK(J16,$J$4:$J$38,0)=1,($M$1+1)*10,($M$1+1-RANK(J16,$J$4:$J$38,0))*10))</f>
        <v>50</v>
      </c>
      <c r="L16" s="22">
        <v>69.760000000000005</v>
      </c>
      <c r="M16" s="21">
        <v>60</v>
      </c>
    </row>
    <row r="17" spans="1:13" x14ac:dyDescent="0.25">
      <c r="A17" s="16">
        <v>13</v>
      </c>
      <c r="B17" s="36" t="s">
        <v>22</v>
      </c>
      <c r="C17" s="43">
        <v>220</v>
      </c>
      <c r="D17" s="40">
        <f>[2]družstva!F135</f>
        <v>216.26000000000002</v>
      </c>
      <c r="E17" s="35">
        <f t="shared" si="0"/>
        <v>50</v>
      </c>
      <c r="F17" s="18"/>
      <c r="G17" s="19"/>
      <c r="H17" s="46">
        <f>[2]družstva!I135</f>
        <v>23.93</v>
      </c>
      <c r="I17" s="47">
        <f>IF(H17=0,0,IF(RANK(H17,$H$4:$H$38,0)=1,($M$1+1)*10,($M$1+1-RANK(H17,$H$4:$H$38,0))*10))</f>
        <v>50</v>
      </c>
      <c r="J17" s="40">
        <f>[2]družstva!J135</f>
        <v>45.759999999999991</v>
      </c>
      <c r="K17" s="51">
        <f>IF(J17=0,0,IF(RANK(J17,$J$4:$J$38,0)=1,($M$1+1)*10,($M$1+1-RANK(J17,$J$4:$J$38,0))*10))</f>
        <v>70</v>
      </c>
      <c r="L17" s="20">
        <v>71.650000000000006</v>
      </c>
      <c r="M17" s="21">
        <v>40</v>
      </c>
    </row>
    <row r="18" spans="1:13" x14ac:dyDescent="0.25">
      <c r="A18" s="16">
        <v>15</v>
      </c>
      <c r="B18" s="34" t="s">
        <v>8</v>
      </c>
      <c r="C18" s="43">
        <v>200</v>
      </c>
      <c r="D18" s="40">
        <f>[2]družstva!F25</f>
        <v>238.64999999999998</v>
      </c>
      <c r="E18" s="35">
        <f t="shared" si="0"/>
        <v>30</v>
      </c>
      <c r="F18" s="25"/>
      <c r="G18" s="24"/>
      <c r="H18" s="46">
        <f>[2]družstva!I25</f>
        <v>24.409999999999997</v>
      </c>
      <c r="I18" s="47">
        <f>IF(H18=0,0,IF(RANK(H18,$H$4:$H$38,0)=1,($M$1+1)*10,($M$1+1-RANK(H18,$H$4:$H$38,0))*10))</f>
        <v>70</v>
      </c>
      <c r="J18" s="40">
        <f>[2]družstva!J25</f>
        <v>38.589999999999996</v>
      </c>
      <c r="K18" s="51">
        <f>IF(J18=0,0,IF(RANK(J18,$J$4:$J$38,0)=1,($M$1+1)*10,($M$1+1-RANK(J18,$J$4:$J$38,0))*10))</f>
        <v>40</v>
      </c>
      <c r="L18" s="23">
        <v>70.14</v>
      </c>
      <c r="M18" s="26">
        <v>50</v>
      </c>
    </row>
    <row r="19" spans="1:13" x14ac:dyDescent="0.25">
      <c r="A19" s="59">
        <v>16</v>
      </c>
      <c r="B19" s="60" t="s">
        <v>20</v>
      </c>
      <c r="C19" s="61">
        <v>80</v>
      </c>
      <c r="D19" s="62">
        <f>[2]družstva!F102</f>
        <v>248.13000000000005</v>
      </c>
      <c r="E19" s="63">
        <f t="shared" si="0"/>
        <v>20</v>
      </c>
      <c r="F19" s="64"/>
      <c r="G19" s="65"/>
      <c r="H19" s="66">
        <f>[2]družstva!I102</f>
        <v>19.079999999999998</v>
      </c>
      <c r="I19" s="67">
        <f>IF(H19=0,0,IF(RANK(H19,$H$4:$H$38,0)=1,($M$1+1)*10,($M$1+1-RANK(H19,$H$4:$H$38,0))*10))</f>
        <v>30</v>
      </c>
      <c r="J19" s="62">
        <f>[2]družstva!J102</f>
        <v>30.99</v>
      </c>
      <c r="K19" s="68">
        <f>IF(J19=0,0,IF(RANK(J19,$J$4:$J$38,0)=1,($M$1+1)*10,($M$1+1-RANK(J19,$J$4:$J$38,0))*10))</f>
        <v>20</v>
      </c>
      <c r="L19" s="69">
        <v>999</v>
      </c>
      <c r="M19" s="70">
        <v>0</v>
      </c>
    </row>
    <row r="20" spans="1:13" x14ac:dyDescent="0.25">
      <c r="A20" s="58">
        <v>17</v>
      </c>
      <c r="B20" s="35" t="s">
        <v>25</v>
      </c>
      <c r="C20" s="56">
        <v>70</v>
      </c>
      <c r="D20" s="40">
        <f>[2]družstva!F200</f>
        <v>24.88</v>
      </c>
      <c r="E20" s="35">
        <f t="shared" si="0"/>
        <v>190</v>
      </c>
      <c r="F20" s="18"/>
      <c r="G20" s="19"/>
      <c r="H20" s="46">
        <v>17.8</v>
      </c>
      <c r="I20" s="47">
        <v>20</v>
      </c>
      <c r="J20" s="40">
        <v>33.150000000000006</v>
      </c>
      <c r="K20" s="51">
        <v>30</v>
      </c>
      <c r="L20" s="53">
        <v>999</v>
      </c>
      <c r="M20" s="21">
        <v>0</v>
      </c>
    </row>
    <row r="21" spans="1:13" ht="15.75" thickBot="1" x14ac:dyDescent="0.3">
      <c r="A21" s="27">
        <v>18</v>
      </c>
      <c r="B21" s="55" t="s">
        <v>23</v>
      </c>
      <c r="C21" s="57">
        <v>30</v>
      </c>
      <c r="D21" s="41">
        <f>[2]družstva!F157</f>
        <v>264.14000000000004</v>
      </c>
      <c r="E21" s="38">
        <f t="shared" si="0"/>
        <v>10</v>
      </c>
      <c r="F21" s="30"/>
      <c r="G21" s="28"/>
      <c r="H21" s="48">
        <f>[2]družstva!I157</f>
        <v>17.29</v>
      </c>
      <c r="I21" s="49">
        <f>IF(H21=0,0,IF(RANK(H21,$H$4:$H$38,0)=1,($M$1+1)*10,($M$1+1-RANK(H21,$H$4:$H$38,0))*10))</f>
        <v>10</v>
      </c>
      <c r="J21" s="41">
        <f>[2]družstva!J157</f>
        <v>28.72</v>
      </c>
      <c r="K21" s="52">
        <f>IF(J21=0,0,IF(RANK(J21,$J$4:$J$38,0)=1,($M$1+1)*10,($M$1+1-RANK(J21,$J$4:$J$38,0))*10))</f>
        <v>10</v>
      </c>
      <c r="L21" s="31">
        <v>999</v>
      </c>
      <c r="M21" s="29">
        <v>0</v>
      </c>
    </row>
    <row r="22" spans="1:13" x14ac:dyDescent="0.25">
      <c r="D22" s="33"/>
      <c r="H22" s="33"/>
      <c r="J22" s="33"/>
    </row>
  </sheetData>
  <sortState xmlns:xlrd2="http://schemas.microsoft.com/office/spreadsheetml/2017/richdata2" ref="A4:M21">
    <sortCondition descending="1" ref="C4:C2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2021-09-11T05:51:33Z</cp:lastPrinted>
  <dcterms:created xsi:type="dcterms:W3CDTF">2020-06-07T14:47:58Z</dcterms:created>
  <dcterms:modified xsi:type="dcterms:W3CDTF">2022-09-12T07:51:33Z</dcterms:modified>
</cp:coreProperties>
</file>